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375" windowWidth="14115" windowHeight="10530"/>
  </bookViews>
  <sheets>
    <sheet name="Sample Budget" sheetId="1" r:id="rId1"/>
    <sheet name="Sheet2" sheetId="2" r:id="rId2"/>
    <sheet name="Sheet3" sheetId="3" r:id="rId3"/>
  </sheets>
  <definedNames>
    <definedName name="OLE_LINK1" localSheetId="0">'Sample Budget'!#REF!</definedName>
    <definedName name="_xlnm.Print_Area" localSheetId="0">'Sample Budget'!$A$1:$K$137</definedName>
    <definedName name="_xlnm.Print_Titles" localSheetId="0">'Sample Budget'!$1:$7</definedName>
  </definedNames>
  <calcPr calcId="145621"/>
</workbook>
</file>

<file path=xl/calcChain.xml><?xml version="1.0" encoding="utf-8"?>
<calcChain xmlns="http://schemas.openxmlformats.org/spreadsheetml/2006/main">
  <c r="J128" i="1" l="1"/>
  <c r="J125" i="1"/>
  <c r="J101" i="1"/>
  <c r="J97" i="1"/>
  <c r="J87" i="1"/>
  <c r="J83" i="1"/>
  <c r="J76" i="1"/>
  <c r="J47" i="1"/>
  <c r="J29" i="1"/>
  <c r="I78" i="1" l="1"/>
  <c r="I79" i="1"/>
  <c r="F78" i="1"/>
  <c r="J78" i="1" s="1"/>
  <c r="F79" i="1"/>
  <c r="J79" i="1" s="1"/>
  <c r="F114" i="1" l="1"/>
  <c r="H114" i="1"/>
  <c r="H117" i="1" s="1"/>
  <c r="I114" i="1"/>
  <c r="F115" i="1"/>
  <c r="H115" i="1"/>
  <c r="I115" i="1"/>
  <c r="F116" i="1"/>
  <c r="J116" i="1" s="1"/>
  <c r="H116" i="1"/>
  <c r="I116" i="1"/>
  <c r="E117" i="1"/>
  <c r="F117" i="1"/>
  <c r="G117" i="1"/>
  <c r="J117" i="1" l="1"/>
  <c r="J114" i="1"/>
  <c r="I117" i="1"/>
  <c r="J115" i="1"/>
  <c r="G101" i="1"/>
  <c r="I101" i="1" s="1"/>
  <c r="H99" i="1"/>
  <c r="H101" i="1" s="1"/>
  <c r="F99" i="1"/>
  <c r="I100" i="1"/>
  <c r="H100" i="1"/>
  <c r="F100" i="1"/>
  <c r="I99" i="1"/>
  <c r="G87" i="1"/>
  <c r="E87" i="1"/>
  <c r="J86" i="1"/>
  <c r="I86" i="1"/>
  <c r="H86" i="1"/>
  <c r="F86" i="1"/>
  <c r="J85" i="1"/>
  <c r="I85" i="1"/>
  <c r="H85" i="1"/>
  <c r="H87" i="1" s="1"/>
  <c r="F85" i="1"/>
  <c r="I84" i="1"/>
  <c r="G96" i="1"/>
  <c r="G97" i="1" s="1"/>
  <c r="E96" i="1"/>
  <c r="E97" i="1" s="1"/>
  <c r="I95" i="1"/>
  <c r="H95" i="1"/>
  <c r="F95" i="1"/>
  <c r="I94" i="1"/>
  <c r="H94" i="1"/>
  <c r="F94" i="1"/>
  <c r="G92" i="1"/>
  <c r="E92" i="1"/>
  <c r="D92" i="1"/>
  <c r="B92" i="1"/>
  <c r="I91" i="1"/>
  <c r="H91" i="1"/>
  <c r="F91" i="1"/>
  <c r="I90" i="1"/>
  <c r="H90" i="1"/>
  <c r="F90" i="1"/>
  <c r="G83" i="1"/>
  <c r="E83" i="1"/>
  <c r="I82" i="1"/>
  <c r="I81" i="1"/>
  <c r="F82" i="1"/>
  <c r="J82" i="1" s="1"/>
  <c r="F81" i="1"/>
  <c r="F80" i="1"/>
  <c r="J99" i="1" l="1"/>
  <c r="F87" i="1"/>
  <c r="I87" i="1"/>
  <c r="F92" i="1"/>
  <c r="J91" i="1"/>
  <c r="I92" i="1"/>
  <c r="H92" i="1"/>
  <c r="J90" i="1"/>
  <c r="F101" i="1"/>
  <c r="J100" i="1"/>
  <c r="F83" i="1"/>
  <c r="F96" i="1"/>
  <c r="J95" i="1"/>
  <c r="J94" i="1"/>
  <c r="H96" i="1"/>
  <c r="H97" i="1" s="1"/>
  <c r="I96" i="1"/>
  <c r="I97" i="1" s="1"/>
  <c r="J81" i="1"/>
  <c r="G124" i="1"/>
  <c r="I124" i="1" s="1"/>
  <c r="J124" i="1" s="1"/>
  <c r="I123" i="1"/>
  <c r="H123" i="1"/>
  <c r="F123" i="1"/>
  <c r="I122" i="1"/>
  <c r="H122" i="1"/>
  <c r="F122" i="1"/>
  <c r="I121" i="1"/>
  <c r="H121" i="1"/>
  <c r="F121" i="1"/>
  <c r="I120" i="1"/>
  <c r="H120" i="1"/>
  <c r="F120" i="1"/>
  <c r="I119" i="1"/>
  <c r="H119" i="1"/>
  <c r="F119" i="1"/>
  <c r="I80" i="1"/>
  <c r="I83" i="1" s="1"/>
  <c r="H80" i="1"/>
  <c r="E50" i="1"/>
  <c r="I49" i="1"/>
  <c r="H49" i="1"/>
  <c r="F49" i="1"/>
  <c r="F50" i="1" s="1"/>
  <c r="G46" i="1"/>
  <c r="E46" i="1"/>
  <c r="I45" i="1"/>
  <c r="H45" i="1"/>
  <c r="F45" i="1"/>
  <c r="I44" i="1"/>
  <c r="H44" i="1"/>
  <c r="F44" i="1"/>
  <c r="I43" i="1"/>
  <c r="H43" i="1"/>
  <c r="F43" i="1"/>
  <c r="G41" i="1"/>
  <c r="E41" i="1"/>
  <c r="I40" i="1"/>
  <c r="H40" i="1"/>
  <c r="F40" i="1"/>
  <c r="I39" i="1"/>
  <c r="H39" i="1"/>
  <c r="F39" i="1"/>
  <c r="I38" i="1"/>
  <c r="H38" i="1"/>
  <c r="F38" i="1"/>
  <c r="I37" i="1"/>
  <c r="H37" i="1"/>
  <c r="F37" i="1"/>
  <c r="J92" i="1" l="1"/>
  <c r="F97" i="1"/>
  <c r="J80" i="1"/>
  <c r="H83" i="1"/>
  <c r="J96" i="1"/>
  <c r="F124" i="1"/>
  <c r="J37" i="1"/>
  <c r="H124" i="1"/>
  <c r="J120" i="1"/>
  <c r="J119" i="1"/>
  <c r="J123" i="1"/>
  <c r="J122" i="1"/>
  <c r="J121" i="1"/>
  <c r="J38" i="1"/>
  <c r="I46" i="1"/>
  <c r="J49" i="1"/>
  <c r="I41" i="1"/>
  <c r="H50" i="1"/>
  <c r="J50" i="1" s="1"/>
  <c r="H46" i="1"/>
  <c r="H41" i="1"/>
  <c r="J40" i="1"/>
  <c r="G47" i="1"/>
  <c r="J44" i="1"/>
  <c r="J43" i="1"/>
  <c r="E47" i="1"/>
  <c r="F41" i="1"/>
  <c r="J39" i="1"/>
  <c r="J45" i="1"/>
  <c r="F46" i="1"/>
  <c r="H47" i="1" l="1"/>
  <c r="I47" i="1"/>
  <c r="J46" i="1"/>
  <c r="J41" i="1"/>
  <c r="F47" i="1"/>
  <c r="F110" i="1" l="1"/>
  <c r="F111" i="1"/>
  <c r="H110" i="1"/>
  <c r="H111" i="1"/>
  <c r="I112" i="1"/>
  <c r="H17" i="1"/>
  <c r="H18" i="1"/>
  <c r="H19" i="1"/>
  <c r="H20" i="1"/>
  <c r="H21" i="1"/>
  <c r="H13" i="1"/>
  <c r="H14" i="1"/>
  <c r="H12" i="1"/>
  <c r="H11" i="1"/>
  <c r="H25" i="1"/>
  <c r="H26" i="1"/>
  <c r="H27" i="1"/>
  <c r="H103" i="1"/>
  <c r="H104" i="1"/>
  <c r="H105" i="1"/>
  <c r="H106" i="1"/>
  <c r="H107" i="1"/>
  <c r="H108" i="1"/>
  <c r="H109" i="1"/>
  <c r="H73" i="1"/>
  <c r="H74" i="1"/>
  <c r="H31" i="1"/>
  <c r="H32" i="1"/>
  <c r="H33" i="1"/>
  <c r="F17" i="1"/>
  <c r="F18" i="1"/>
  <c r="F19" i="1"/>
  <c r="F20" i="1"/>
  <c r="F21" i="1"/>
  <c r="F13" i="1"/>
  <c r="F14" i="1"/>
  <c r="F12" i="1"/>
  <c r="F11" i="1"/>
  <c r="F25" i="1"/>
  <c r="F26" i="1"/>
  <c r="F27" i="1"/>
  <c r="F103" i="1"/>
  <c r="F104" i="1"/>
  <c r="F105" i="1"/>
  <c r="F106" i="1"/>
  <c r="F107" i="1"/>
  <c r="F108" i="1"/>
  <c r="F109" i="1"/>
  <c r="F73" i="1"/>
  <c r="F74" i="1"/>
  <c r="F31" i="1"/>
  <c r="F32" i="1"/>
  <c r="F33" i="1"/>
  <c r="I32" i="1"/>
  <c r="E22" i="1"/>
  <c r="E15" i="1"/>
  <c r="G15" i="1"/>
  <c r="G22" i="1"/>
  <c r="G28" i="1"/>
  <c r="H53" i="1"/>
  <c r="H54" i="1"/>
  <c r="H55" i="1"/>
  <c r="H56" i="1"/>
  <c r="G57" i="1"/>
  <c r="H59" i="1"/>
  <c r="H60" i="1"/>
  <c r="H63" i="1"/>
  <c r="H64" i="1"/>
  <c r="H65" i="1"/>
  <c r="H66" i="1"/>
  <c r="G67" i="1"/>
  <c r="H69" i="1"/>
  <c r="H70" i="1"/>
  <c r="G71" i="1"/>
  <c r="G75" i="1"/>
  <c r="G125" i="1"/>
  <c r="G136" i="1"/>
  <c r="F53" i="1"/>
  <c r="F54" i="1"/>
  <c r="F55" i="1"/>
  <c r="F56" i="1"/>
  <c r="F59" i="1"/>
  <c r="F60" i="1"/>
  <c r="F63" i="1"/>
  <c r="F64" i="1"/>
  <c r="F65" i="1"/>
  <c r="F66" i="1"/>
  <c r="F69" i="1"/>
  <c r="F70" i="1"/>
  <c r="E67" i="1"/>
  <c r="E57" i="1"/>
  <c r="I111" i="1"/>
  <c r="I110" i="1"/>
  <c r="I109" i="1"/>
  <c r="I108" i="1"/>
  <c r="I107" i="1"/>
  <c r="I106" i="1"/>
  <c r="I105" i="1"/>
  <c r="I104" i="1"/>
  <c r="I103" i="1"/>
  <c r="I74" i="1"/>
  <c r="I73" i="1"/>
  <c r="I70" i="1"/>
  <c r="I69" i="1"/>
  <c r="I60" i="1"/>
  <c r="I59" i="1"/>
  <c r="I66" i="1"/>
  <c r="I65" i="1"/>
  <c r="I64" i="1"/>
  <c r="I63" i="1"/>
  <c r="I56" i="1"/>
  <c r="I55" i="1"/>
  <c r="I54" i="1"/>
  <c r="I53" i="1"/>
  <c r="I33" i="1"/>
  <c r="I31" i="1"/>
  <c r="I27" i="1"/>
  <c r="I26" i="1"/>
  <c r="I25" i="1"/>
  <c r="I21" i="1"/>
  <c r="I20" i="1"/>
  <c r="I19" i="1"/>
  <c r="I18" i="1"/>
  <c r="I17" i="1"/>
  <c r="I14" i="1"/>
  <c r="I13" i="1"/>
  <c r="J134" i="1"/>
  <c r="E28" i="1"/>
  <c r="I12" i="1"/>
  <c r="I11" i="1"/>
  <c r="E136" i="1"/>
  <c r="E125" i="1"/>
  <c r="E75" i="1"/>
  <c r="E71" i="1"/>
  <c r="E61" i="1"/>
  <c r="I61" i="1" s="1"/>
  <c r="E76" i="1" l="1"/>
  <c r="G76" i="1"/>
  <c r="J20" i="1"/>
  <c r="J108" i="1"/>
  <c r="J14" i="1"/>
  <c r="I136" i="1"/>
  <c r="J12" i="1"/>
  <c r="J69" i="1"/>
  <c r="J31" i="1"/>
  <c r="J110" i="1"/>
  <c r="F61" i="1"/>
  <c r="J19" i="1"/>
  <c r="J26" i="1"/>
  <c r="J109" i="1"/>
  <c r="J60" i="1"/>
  <c r="J106" i="1"/>
  <c r="J111" i="1"/>
  <c r="J103" i="1"/>
  <c r="J107" i="1"/>
  <c r="J54" i="1"/>
  <c r="J59" i="1"/>
  <c r="I15" i="1"/>
  <c r="H71" i="1"/>
  <c r="J74" i="1"/>
  <c r="J73" i="1"/>
  <c r="G23" i="1"/>
  <c r="J27" i="1"/>
  <c r="J33" i="1"/>
  <c r="J11" i="1"/>
  <c r="E23" i="1"/>
  <c r="H75" i="1"/>
  <c r="F22" i="1"/>
  <c r="I22" i="1"/>
  <c r="J65" i="1"/>
  <c r="J66" i="1"/>
  <c r="I71" i="1"/>
  <c r="J104" i="1"/>
  <c r="J18" i="1"/>
  <c r="H61" i="1"/>
  <c r="H57" i="1"/>
  <c r="J13" i="1"/>
  <c r="J64" i="1"/>
  <c r="I125" i="1"/>
  <c r="I28" i="1"/>
  <c r="I67" i="1"/>
  <c r="J105" i="1"/>
  <c r="J56" i="1"/>
  <c r="J55" i="1"/>
  <c r="J21" i="1"/>
  <c r="I57" i="1"/>
  <c r="F28" i="1"/>
  <c r="F75" i="1"/>
  <c r="J25" i="1"/>
  <c r="J70" i="1"/>
  <c r="J63" i="1"/>
  <c r="F57" i="1"/>
  <c r="J32" i="1"/>
  <c r="H22" i="1"/>
  <c r="J53" i="1"/>
  <c r="F34" i="1"/>
  <c r="I75" i="1"/>
  <c r="H28" i="1"/>
  <c r="H15" i="1"/>
  <c r="F15" i="1"/>
  <c r="J17" i="1"/>
  <c r="F71" i="1"/>
  <c r="F67" i="1"/>
  <c r="H67" i="1"/>
  <c r="F112" i="1"/>
  <c r="F125" i="1" s="1"/>
  <c r="H34" i="1"/>
  <c r="H112" i="1"/>
  <c r="H125" i="1" l="1"/>
  <c r="I76" i="1"/>
  <c r="F76" i="1"/>
  <c r="H76" i="1"/>
  <c r="J61" i="1"/>
  <c r="J57" i="1"/>
  <c r="I23" i="1"/>
  <c r="J71" i="1"/>
  <c r="J75" i="1"/>
  <c r="F23" i="1"/>
  <c r="F29" i="1" s="1"/>
  <c r="J22" i="1"/>
  <c r="J15" i="1"/>
  <c r="J34" i="1"/>
  <c r="J112" i="1"/>
  <c r="H23" i="1"/>
  <c r="J28" i="1"/>
  <c r="J67" i="1"/>
  <c r="H29" i="1" l="1"/>
  <c r="H128" i="1" s="1"/>
  <c r="H131" i="1" s="1"/>
  <c r="H133" i="1" s="1"/>
  <c r="H136" i="1" s="1"/>
  <c r="F128" i="1"/>
  <c r="F131" i="1" s="1"/>
  <c r="F133" i="1" s="1"/>
  <c r="J23" i="1"/>
  <c r="J131" i="1" l="1"/>
  <c r="J133" i="1"/>
  <c r="F136" i="1"/>
  <c r="J136" i="1" s="1"/>
</calcChain>
</file>

<file path=xl/sharedStrings.xml><?xml version="1.0" encoding="utf-8"?>
<sst xmlns="http://schemas.openxmlformats.org/spreadsheetml/2006/main" count="214" uniqueCount="145">
  <si>
    <t>No. of Units</t>
  </si>
  <si>
    <t>Program Manager</t>
  </si>
  <si>
    <t>Months</t>
  </si>
  <si>
    <t>Country Director</t>
  </si>
  <si>
    <t>Deputy Program Manager</t>
  </si>
  <si>
    <t>Project Accountant</t>
  </si>
  <si>
    <t>Drivers</t>
  </si>
  <si>
    <t>1.2  Headquarters Staff</t>
  </si>
  <si>
    <t>Project Coordinator</t>
  </si>
  <si>
    <t>M&amp;E Specialist</t>
  </si>
  <si>
    <t>2. Fringe Benefits</t>
  </si>
  <si>
    <t>Days</t>
  </si>
  <si>
    <t>RT</t>
  </si>
  <si>
    <t>km</t>
  </si>
  <si>
    <t>Truck Rental</t>
  </si>
  <si>
    <t>Truck Fuel</t>
  </si>
  <si>
    <t>Liters</t>
  </si>
  <si>
    <t>Truck Insurance</t>
  </si>
  <si>
    <t xml:space="preserve">Expatriate Field Staff </t>
  </si>
  <si>
    <t>Field Salaries</t>
  </si>
  <si>
    <t>Non-Employee Expat Labor (Excludes Laborers)</t>
  </si>
  <si>
    <t>Office Rent</t>
  </si>
  <si>
    <t>Office Supplies</t>
  </si>
  <si>
    <t>Office Utilities</t>
  </si>
  <si>
    <t>Security</t>
  </si>
  <si>
    <t>Each</t>
  </si>
  <si>
    <t>Vehicle Fuel</t>
  </si>
  <si>
    <t>Vehicle Insurance</t>
  </si>
  <si>
    <t>Regional Travel</t>
  </si>
  <si>
    <t>Regional Per Diem</t>
  </si>
  <si>
    <t>Project Sites</t>
  </si>
  <si>
    <t>Signs</t>
  </si>
  <si>
    <t>Vehicles</t>
  </si>
  <si>
    <t>Large Labels</t>
  </si>
  <si>
    <t>Vehicle Spares</t>
  </si>
  <si>
    <t>Office</t>
  </si>
  <si>
    <t>Vehicle Purchase</t>
  </si>
  <si>
    <t>TOTAL PROGRAM</t>
  </si>
  <si>
    <t>1. Salaries</t>
  </si>
  <si>
    <t>1.1 Field Staff</t>
  </si>
  <si>
    <t>Communications</t>
  </si>
  <si>
    <t>Small Labels</t>
  </si>
  <si>
    <t>Office Equipment</t>
  </si>
  <si>
    <t>Training Material.</t>
  </si>
  <si>
    <t>Transportation</t>
  </si>
  <si>
    <t xml:space="preserve">Amt (US$) </t>
  </si>
  <si>
    <t xml:space="preserve">No. of Units </t>
  </si>
  <si>
    <t xml:space="preserve">Country Director </t>
  </si>
  <si>
    <t>1 sign/gate</t>
  </si>
  <si>
    <t>TOTAL: SALARIES</t>
  </si>
  <si>
    <t>TOTAL: FRINGE BENEFITS</t>
  </si>
  <si>
    <t xml:space="preserve">TOTAL: OVERSEAS ALLOWANCES </t>
  </si>
  <si>
    <t>TOTAL: PROGRAM SUPPLIES</t>
  </si>
  <si>
    <t>TOTAL: OTHER DIRECT COSTS</t>
  </si>
  <si>
    <t>TOTAL: CONTRACTUAL/SUB-AWARDS</t>
  </si>
  <si>
    <t>TOTAL: EQUIPMENT</t>
  </si>
  <si>
    <t>TOTAL DIRECT COSTS</t>
  </si>
  <si>
    <t>HQ Staff</t>
  </si>
  <si>
    <t>Expatriates</t>
  </si>
  <si>
    <t>SUBTOTAL: Expatriate Field Salaries</t>
  </si>
  <si>
    <t>Local Staff</t>
  </si>
  <si>
    <t>SUBTOTAL: Local Field Staff</t>
  </si>
  <si>
    <t>1.1 SUBTOTAL: Field Staff</t>
  </si>
  <si>
    <t>1.2 SUBTOTAL: HQ Staff</t>
  </si>
  <si>
    <t>percent</t>
  </si>
  <si>
    <t>13 percent</t>
  </si>
  <si>
    <t>-</t>
  </si>
  <si>
    <t>SUBTOTAL: Office Operation Costs</t>
  </si>
  <si>
    <t>Expatriate Staff @ X%</t>
  </si>
  <si>
    <t xml:space="preserve">Local Staff @ X% </t>
  </si>
  <si>
    <t>Headquarters Staff @ X%</t>
  </si>
  <si>
    <t>Generator(s)</t>
  </si>
  <si>
    <t xml:space="preserve">13. Indirect Costs </t>
  </si>
  <si>
    <t>International and Regional Air Travel</t>
  </si>
  <si>
    <t>In-Country Air Travel</t>
  </si>
  <si>
    <t>International/Regional Per Diem</t>
  </si>
  <si>
    <t>TOTAL: TRAVEL, PER DIEM &amp; TRANSPORT</t>
  </si>
  <si>
    <t>Sub-Grant to Local NGO Sub-Partner for Beneficiary Training (see attached detailed budget and budget narrative)</t>
  </si>
  <si>
    <t>Approved/Applicable NICRA (@13%)</t>
  </si>
  <si>
    <t>Cost-Share {see detailed breakdown attached (use similar budget sheet)}</t>
  </si>
  <si>
    <t>Program Income (If earned under other awards and/or to be added to this budget)</t>
  </si>
  <si>
    <t>TOTAL: Audits</t>
  </si>
  <si>
    <t>Local Procurement (LP)</t>
  </si>
  <si>
    <t>Food Voucher (FV)</t>
  </si>
  <si>
    <t>Distribution Assistant</t>
  </si>
  <si>
    <t>Field Officer</t>
  </si>
  <si>
    <t xml:space="preserve">Food Voucher </t>
  </si>
  <si>
    <t>TOTAL FFP FUNDS REQUESTED</t>
  </si>
  <si>
    <t>8.2 Distribution Facilitators</t>
  </si>
  <si>
    <t>8.2 – SUBTOTAL: Distribution Facilitators</t>
  </si>
  <si>
    <t>8.1 – SUBTOTAL - Program Coordinators</t>
  </si>
  <si>
    <t>8.1 Program Coordinators</t>
  </si>
  <si>
    <t>In-Country Ground Transportation</t>
  </si>
  <si>
    <t>Safety and Security Officer (HQ)</t>
  </si>
  <si>
    <t>Monitoring and Evaluation</t>
  </si>
  <si>
    <t>3.Overseas Allowances</t>
  </si>
  <si>
    <t>5. Travel and Transport</t>
  </si>
  <si>
    <t>5.1 – SUBTOTAL: International/Regional  Air Travel</t>
  </si>
  <si>
    <t>5.2 – SUBTOTAL: In-Country Air Travel</t>
  </si>
  <si>
    <t>5.3 – SUBTOTAL: International/Regional  Per Diem</t>
  </si>
  <si>
    <t>5.4 In-Country Per Diem</t>
  </si>
  <si>
    <t>5.4  - SUBTOTAL: In-Country Per Diem</t>
  </si>
  <si>
    <t>5.5 – SUBTOTAL:  In-Country Ground Transportations</t>
  </si>
  <si>
    <t>TOTAL:  COMMODITY PROCUREMENT, TRANSPORT, AND WAREHOUSING</t>
  </si>
  <si>
    <t>Local Transportation (Commodities)</t>
  </si>
  <si>
    <t>Commodity Warehousing</t>
  </si>
  <si>
    <t>6. Commodity Procurement, Transportation and Warehousing</t>
  </si>
  <si>
    <t>USAID Branding and Marking</t>
  </si>
  <si>
    <t>Safety and Security Officer</t>
  </si>
  <si>
    <t>3.1 Housing</t>
  </si>
  <si>
    <t>3.1 – SUBTOTAL: Housing</t>
  </si>
  <si>
    <t>3.2 Danger Pay</t>
  </si>
  <si>
    <t>3.2 – SUBTOTAL: Danger Pay</t>
  </si>
  <si>
    <t>SUBTOTAL: USAID BRANDING AND MARKING</t>
  </si>
  <si>
    <t>Cost Category</t>
  </si>
  <si>
    <t>MT</t>
  </si>
  <si>
    <t>months</t>
  </si>
  <si>
    <t>8. Consultancy/Technical Assistance/Training;</t>
  </si>
  <si>
    <t>7. Equipment at or above $5,000</t>
  </si>
  <si>
    <t>9. Contractual/Sub-Awards</t>
  </si>
  <si>
    <t>10. Other Direct Costs</t>
  </si>
  <si>
    <t>Transport of other supplies</t>
  </si>
  <si>
    <t>SUBTOTAL: Transport of other supplies</t>
  </si>
  <si>
    <t>DATE SUBMITTED/REVISED</t>
  </si>
  <si>
    <t>PROJECT TITLE</t>
  </si>
  <si>
    <t>NGO NAME</t>
  </si>
  <si>
    <t xml:space="preserve"> COUNTRY/REGION</t>
  </si>
  <si>
    <t>Local Procurement Commodity #1</t>
  </si>
  <si>
    <t>Local Procurement Commodity #2</t>
  </si>
  <si>
    <t>Local Procurement Commodity #3</t>
  </si>
  <si>
    <t>4. Program Supplies, Materials, and Equipment less than $5,000</t>
  </si>
  <si>
    <t>TOTAL: CONSULTANCY/TECHNICAL ASSISTANCE/TRAINING</t>
  </si>
  <si>
    <t>Unit of Measure (Days, Mos., Trips, Etc.)</t>
  </si>
  <si>
    <t>Unit Quantity</t>
  </si>
  <si>
    <t>Unit Amt (US $ only)</t>
  </si>
  <si>
    <t>Operations Manager</t>
  </si>
  <si>
    <t>Financial Manager</t>
  </si>
  <si>
    <t>Computers</t>
  </si>
  <si>
    <t>Vehicle Maintenance</t>
  </si>
  <si>
    <t>12. 2 CFR 200 Subpart F (or RCA) Audits if not recovered under approved NICRA</t>
  </si>
  <si>
    <t>Total of all Modalities</t>
  </si>
  <si>
    <t>Total Costs</t>
  </si>
  <si>
    <t>Modality #1</t>
  </si>
  <si>
    <t>Modality #2</t>
  </si>
  <si>
    <r>
      <t xml:space="preserve">Sample Budget Sheet for FFP Funding for EFSP awards
 </t>
    </r>
    <r>
      <rPr>
        <b/>
        <i/>
        <sz val="12"/>
        <color indexed="10"/>
        <rFont val="Arial"/>
        <family val="2"/>
      </rPr>
      <t>(Note:  Modalities and specific cost categories should  be individually tailored according to specifics for each proposal.)                                                                                                                                                                                                              *If included, the Complementary Services (CS) Modality must be no more than 20% of total funding  proposed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</si>
</sst>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24" x14ac:knownFonts="1">
    <font>
      <sz val="10"/>
      <name val="Arial"/>
    </font>
    <font>
      <sz val="10"/>
      <name val="Arial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color indexed="8"/>
      <name val="Arial"/>
      <family val="2"/>
    </font>
    <font>
      <b/>
      <u/>
      <sz val="16"/>
      <color rgb="FFFF0000"/>
      <name val="Arial"/>
      <family val="2"/>
    </font>
    <font>
      <b/>
      <sz val="11"/>
      <color theme="0"/>
      <name val="Arial"/>
      <family val="2"/>
    </font>
    <font>
      <b/>
      <u/>
      <sz val="12"/>
      <color rgb="FFFF0000"/>
      <name val="Arial"/>
      <family val="2"/>
    </font>
    <font>
      <b/>
      <i/>
      <sz val="12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8">
    <xf numFmtId="0" fontId="0" fillId="0" borderId="0" xfId="0"/>
    <xf numFmtId="0" fontId="0" fillId="0" borderId="1" xfId="0" applyFill="1" applyBorder="1"/>
    <xf numFmtId="0" fontId="0" fillId="0" borderId="1" xfId="0" applyBorder="1"/>
    <xf numFmtId="0" fontId="7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/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/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42" fontId="3" fillId="0" borderId="1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18" fillId="0" borderId="1" xfId="0" applyFont="1" applyFill="1" applyBorder="1"/>
    <xf numFmtId="0" fontId="6" fillId="3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/>
    <xf numFmtId="0" fontId="6" fillId="2" borderId="1" xfId="0" applyFont="1" applyFill="1" applyBorder="1" applyAlignment="1"/>
    <xf numFmtId="0" fontId="15" fillId="2" borderId="1" xfId="0" applyFont="1" applyFill="1" applyBorder="1" applyAlignment="1">
      <alignment horizontal="left" vertical="center" wrapText="1" indent="2"/>
    </xf>
    <xf numFmtId="0" fontId="15" fillId="0" borderId="1" xfId="0" applyFont="1" applyFill="1" applyBorder="1" applyAlignment="1">
      <alignment horizontal="left" vertical="center" wrapText="1" indent="1"/>
    </xf>
    <xf numFmtId="0" fontId="15" fillId="0" borderId="1" xfId="0" applyFont="1" applyFill="1" applyBorder="1" applyAlignment="1">
      <alignment horizontal="left" vertical="center" wrapText="1" indent="2"/>
    </xf>
    <xf numFmtId="0" fontId="9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0" borderId="2" xfId="0" applyBorder="1"/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0" fontId="0" fillId="0" borderId="3" xfId="0" applyBorder="1"/>
    <xf numFmtId="0" fontId="7" fillId="2" borderId="4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0" fillId="0" borderId="4" xfId="0" applyBorder="1"/>
    <xf numFmtId="42" fontId="15" fillId="2" borderId="2" xfId="1" applyNumberFormat="1" applyFont="1" applyFill="1" applyBorder="1" applyAlignment="1">
      <alignment horizontal="center" wrapText="1"/>
    </xf>
    <xf numFmtId="42" fontId="11" fillId="2" borderId="2" xfId="1" applyNumberFormat="1" applyFont="1" applyFill="1" applyBorder="1" applyAlignment="1">
      <alignment horizontal="center" wrapText="1"/>
    </xf>
    <xf numFmtId="42" fontId="7" fillId="2" borderId="2" xfId="0" applyNumberFormat="1" applyFont="1" applyFill="1" applyBorder="1" applyAlignment="1">
      <alignment horizontal="center" wrapText="1"/>
    </xf>
    <xf numFmtId="42" fontId="15" fillId="2" borderId="2" xfId="0" applyNumberFormat="1" applyFont="1" applyFill="1" applyBorder="1" applyAlignment="1">
      <alignment horizontal="center" wrapText="1"/>
    </xf>
    <xf numFmtId="42" fontId="15" fillId="0" borderId="2" xfId="0" applyNumberFormat="1" applyFont="1" applyFill="1" applyBorder="1" applyAlignment="1">
      <alignment horizontal="center" wrapText="1"/>
    </xf>
    <xf numFmtId="42" fontId="7" fillId="4" borderId="2" xfId="0" applyNumberFormat="1" applyFont="1" applyFill="1" applyBorder="1" applyAlignment="1">
      <alignment horizontal="center" vertical="center"/>
    </xf>
    <xf numFmtId="9" fontId="15" fillId="0" borderId="2" xfId="0" applyNumberFormat="1" applyFont="1" applyFill="1" applyBorder="1" applyAlignment="1">
      <alignment horizontal="center" wrapText="1"/>
    </xf>
    <xf numFmtId="42" fontId="6" fillId="2" borderId="2" xfId="0" applyNumberFormat="1" applyFont="1" applyFill="1" applyBorder="1" applyAlignment="1">
      <alignment horizontal="center" wrapText="1"/>
    </xf>
    <xf numFmtId="9" fontId="15" fillId="2" borderId="2" xfId="0" applyNumberFormat="1" applyFont="1" applyFill="1" applyBorder="1" applyAlignment="1">
      <alignment horizontal="center" wrapText="1"/>
    </xf>
    <xf numFmtId="42" fontId="17" fillId="2" borderId="2" xfId="0" applyNumberFormat="1" applyFont="1" applyFill="1" applyBorder="1" applyAlignment="1">
      <alignment horizontal="center" vertical="center"/>
    </xf>
    <xf numFmtId="42" fontId="7" fillId="2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top" wrapText="1"/>
    </xf>
    <xf numFmtId="0" fontId="15" fillId="2" borderId="4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vertical="center"/>
    </xf>
    <xf numFmtId="3" fontId="15" fillId="0" borderId="4" xfId="0" applyNumberFormat="1" applyFont="1" applyFill="1" applyBorder="1" applyAlignment="1">
      <alignment horizontal="center" wrapText="1"/>
    </xf>
    <xf numFmtId="3" fontId="7" fillId="4" borderId="4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wrapText="1"/>
    </xf>
    <xf numFmtId="4" fontId="15" fillId="0" borderId="4" xfId="0" applyNumberFormat="1" applyFont="1" applyFill="1" applyBorder="1" applyAlignment="1">
      <alignment horizontal="center" wrapText="1"/>
    </xf>
    <xf numFmtId="3" fontId="15" fillId="2" borderId="4" xfId="0" applyNumberFormat="1" applyFont="1" applyFill="1" applyBorder="1" applyAlignment="1">
      <alignment horizontal="center" wrapText="1"/>
    </xf>
    <xf numFmtId="3" fontId="17" fillId="2" borderId="4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37" fontId="7" fillId="2" borderId="4" xfId="1" applyNumberFormat="1" applyFont="1" applyFill="1" applyBorder="1" applyAlignment="1">
      <alignment horizontal="center" wrapText="1"/>
    </xf>
    <xf numFmtId="0" fontId="14" fillId="0" borderId="4" xfId="0" applyFont="1" applyBorder="1"/>
    <xf numFmtId="0" fontId="0" fillId="0" borderId="3" xfId="0" applyBorder="1" applyAlignment="1">
      <alignment horizontal="centerContinuous"/>
    </xf>
    <xf numFmtId="0" fontId="17" fillId="0" borderId="3" xfId="0" applyFont="1" applyFill="1" applyBorder="1" applyAlignment="1">
      <alignment horizontal="centerContinuous" vertical="top" wrapText="1"/>
    </xf>
    <xf numFmtId="0" fontId="2" fillId="0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/>
    </xf>
    <xf numFmtId="42" fontId="4" fillId="2" borderId="3" xfId="1" applyNumberFormat="1" applyFont="1" applyFill="1" applyBorder="1" applyAlignment="1">
      <alignment horizontal="center" wrapText="1"/>
    </xf>
    <xf numFmtId="42" fontId="10" fillId="2" borderId="3" xfId="1" applyNumberFormat="1" applyFont="1" applyFill="1" applyBorder="1" applyAlignment="1">
      <alignment horizontal="center" wrapText="1"/>
    </xf>
    <xf numFmtId="42" fontId="4" fillId="0" borderId="3" xfId="1" applyNumberFormat="1" applyFont="1" applyFill="1" applyBorder="1" applyAlignment="1">
      <alignment horizontal="center" wrapText="1"/>
    </xf>
    <xf numFmtId="42" fontId="3" fillId="2" borderId="3" xfId="1" applyNumberFormat="1" applyFont="1" applyFill="1" applyBorder="1" applyAlignment="1">
      <alignment horizontal="center" wrapText="1"/>
    </xf>
    <xf numFmtId="42" fontId="6" fillId="2" borderId="3" xfId="1" applyNumberFormat="1" applyFont="1" applyFill="1" applyBorder="1" applyAlignment="1">
      <alignment horizontal="center" wrapText="1"/>
    </xf>
    <xf numFmtId="42" fontId="3" fillId="2" borderId="3" xfId="0" applyNumberFormat="1" applyFont="1" applyFill="1" applyBorder="1" applyAlignment="1">
      <alignment horizontal="center" wrapText="1"/>
    </xf>
    <xf numFmtId="0" fontId="17" fillId="2" borderId="3" xfId="0" applyFont="1" applyFill="1" applyBorder="1" applyAlignment="1">
      <alignment vertical="center"/>
    </xf>
    <xf numFmtId="42" fontId="12" fillId="0" borderId="3" xfId="1" applyNumberFormat="1" applyFont="1" applyFill="1" applyBorder="1" applyAlignment="1">
      <alignment horizontal="center" vertical="center"/>
    </xf>
    <xf numFmtId="42" fontId="8" fillId="2" borderId="3" xfId="1" applyNumberFormat="1" applyFont="1" applyFill="1" applyBorder="1" applyAlignment="1">
      <alignment horizontal="center" vertical="center"/>
    </xf>
    <xf numFmtId="0" fontId="0" fillId="0" borderId="3" xfId="0" applyFill="1" applyBorder="1"/>
    <xf numFmtId="0" fontId="16" fillId="8" borderId="1" xfId="0" applyFont="1" applyFill="1" applyBorder="1" applyAlignment="1">
      <alignment horizontal="center" vertical="center"/>
    </xf>
    <xf numFmtId="42" fontId="16" fillId="8" borderId="2" xfId="0" applyNumberFormat="1" applyFont="1" applyFill="1" applyBorder="1" applyAlignment="1">
      <alignment horizontal="center" vertical="center"/>
    </xf>
    <xf numFmtId="3" fontId="16" fillId="8" borderId="4" xfId="0" applyNumberFormat="1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3" fillId="9" borderId="1" xfId="0" applyFont="1" applyFill="1" applyBorder="1" applyAlignment="1">
      <alignment vertical="center"/>
    </xf>
    <xf numFmtId="0" fontId="16" fillId="9" borderId="1" xfId="0" applyFont="1" applyFill="1" applyBorder="1" applyAlignment="1">
      <alignment horizontal="center" vertical="center"/>
    </xf>
    <xf numFmtId="42" fontId="16" fillId="9" borderId="2" xfId="0" applyNumberFormat="1" applyFont="1" applyFill="1" applyBorder="1" applyAlignment="1">
      <alignment horizontal="center" vertical="center"/>
    </xf>
    <xf numFmtId="3" fontId="16" fillId="9" borderId="4" xfId="0" applyNumberFormat="1" applyFont="1" applyFill="1" applyBorder="1" applyAlignment="1">
      <alignment horizontal="center" vertical="center"/>
    </xf>
    <xf numFmtId="164" fontId="7" fillId="2" borderId="5" xfId="1" applyNumberFormat="1" applyFont="1" applyFill="1" applyBorder="1" applyAlignment="1">
      <alignment horizontal="center" wrapText="1"/>
    </xf>
    <xf numFmtId="164" fontId="9" fillId="2" borderId="5" xfId="1" applyNumberFormat="1" applyFont="1" applyFill="1" applyBorder="1" applyAlignment="1">
      <alignment horizontal="center" wrapText="1"/>
    </xf>
    <xf numFmtId="164" fontId="15" fillId="2" borderId="5" xfId="1" applyNumberFormat="1" applyFont="1" applyFill="1" applyBorder="1" applyAlignment="1">
      <alignment horizontal="center" wrapText="1"/>
    </xf>
    <xf numFmtId="164" fontId="11" fillId="2" borderId="5" xfId="1" applyNumberFormat="1" applyFont="1" applyFill="1" applyBorder="1" applyAlignment="1">
      <alignment horizontal="center" wrapText="1"/>
    </xf>
    <xf numFmtId="164" fontId="7" fillId="2" borderId="5" xfId="1" applyNumberFormat="1" applyFont="1" applyFill="1" applyBorder="1" applyAlignment="1">
      <alignment horizontal="center"/>
    </xf>
    <xf numFmtId="164" fontId="15" fillId="0" borderId="5" xfId="1" applyNumberFormat="1" applyFont="1" applyFill="1" applyBorder="1" applyAlignment="1">
      <alignment horizontal="center" wrapText="1"/>
    </xf>
    <xf numFmtId="164" fontId="7" fillId="4" borderId="5" xfId="1" applyNumberFormat="1" applyFont="1" applyFill="1" applyBorder="1" applyAlignment="1">
      <alignment horizontal="center" vertical="center"/>
    </xf>
    <xf numFmtId="164" fontId="6" fillId="3" borderId="5" xfId="1" applyNumberFormat="1" applyFont="1" applyFill="1" applyBorder="1" applyAlignment="1">
      <alignment horizontal="center"/>
    </xf>
    <xf numFmtId="164" fontId="17" fillId="2" borderId="5" xfId="1" applyNumberFormat="1" applyFont="1" applyFill="1" applyBorder="1" applyAlignment="1">
      <alignment horizontal="center" vertical="center"/>
    </xf>
    <xf numFmtId="164" fontId="6" fillId="2" borderId="5" xfId="1" applyNumberFormat="1" applyFont="1" applyFill="1" applyBorder="1" applyAlignment="1">
      <alignment horizontal="center"/>
    </xf>
    <xf numFmtId="164" fontId="16" fillId="9" borderId="5" xfId="1" applyNumberFormat="1" applyFont="1" applyFill="1" applyBorder="1" applyAlignment="1">
      <alignment horizontal="center" vertical="center"/>
    </xf>
    <xf numFmtId="164" fontId="7" fillId="2" borderId="5" xfId="1" applyNumberFormat="1" applyFont="1" applyFill="1" applyBorder="1" applyAlignment="1">
      <alignment horizontal="center" vertical="center"/>
    </xf>
    <xf numFmtId="164" fontId="16" fillId="8" borderId="5" xfId="1" applyNumberFormat="1" applyFont="1" applyFill="1" applyBorder="1" applyAlignment="1">
      <alignment horizontal="center" vertical="center"/>
    </xf>
    <xf numFmtId="164" fontId="14" fillId="0" borderId="5" xfId="1" applyNumberFormat="1" applyFont="1" applyBorder="1"/>
    <xf numFmtId="164" fontId="0" fillId="0" borderId="5" xfId="1" applyNumberFormat="1" applyFont="1" applyBorder="1"/>
    <xf numFmtId="0" fontId="18" fillId="0" borderId="1" xfId="0" applyFont="1" applyFill="1" applyBorder="1" applyAlignment="1">
      <alignment horizontal="left" vertical="center" wrapText="1" indent="2"/>
    </xf>
    <xf numFmtId="0" fontId="17" fillId="2" borderId="1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164" fontId="17" fillId="2" borderId="5" xfId="1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42" fontId="21" fillId="3" borderId="2" xfId="0" applyNumberFormat="1" applyFont="1" applyFill="1" applyBorder="1" applyAlignment="1">
      <alignment horizontal="center" vertical="center"/>
    </xf>
    <xf numFmtId="3" fontId="21" fillId="3" borderId="4" xfId="0" applyNumberFormat="1" applyFont="1" applyFill="1" applyBorder="1" applyAlignment="1">
      <alignment horizontal="center" vertical="center"/>
    </xf>
    <xf numFmtId="164" fontId="21" fillId="3" borderId="5" xfId="1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top" wrapText="1"/>
    </xf>
    <xf numFmtId="0" fontId="17" fillId="5" borderId="14" xfId="0" applyFont="1" applyFill="1" applyBorder="1" applyAlignment="1">
      <alignment vertical="top"/>
    </xf>
    <xf numFmtId="0" fontId="17" fillId="5" borderId="15" xfId="0" applyFont="1" applyFill="1" applyBorder="1" applyAlignment="1">
      <alignment vertical="top"/>
    </xf>
    <xf numFmtId="0" fontId="7" fillId="0" borderId="6" xfId="0" applyFont="1" applyFill="1" applyBorder="1" applyAlignment="1">
      <alignment horizontal="center" wrapText="1"/>
    </xf>
    <xf numFmtId="0" fontId="7" fillId="7" borderId="16" xfId="0" applyFont="1" applyFill="1" applyBorder="1" applyAlignment="1">
      <alignment horizontal="center" wrapText="1"/>
    </xf>
    <xf numFmtId="0" fontId="7" fillId="7" borderId="17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 wrapText="1"/>
    </xf>
    <xf numFmtId="164" fontId="7" fillId="5" borderId="18" xfId="1" applyNumberFormat="1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 wrapText="1"/>
    </xf>
    <xf numFmtId="164" fontId="7" fillId="6" borderId="18" xfId="1" applyNumberFormat="1" applyFont="1" applyFill="1" applyBorder="1" applyAlignment="1">
      <alignment horizontal="center" wrapText="1"/>
    </xf>
    <xf numFmtId="37" fontId="7" fillId="4" borderId="5" xfId="1" applyNumberFormat="1" applyFont="1" applyFill="1" applyBorder="1" applyAlignment="1">
      <alignment horizontal="center" vertical="center"/>
    </xf>
    <xf numFmtId="44" fontId="15" fillId="0" borderId="2" xfId="0" applyNumberFormat="1" applyFont="1" applyFill="1" applyBorder="1" applyAlignment="1">
      <alignment horizontal="center" wrapText="1"/>
    </xf>
    <xf numFmtId="165" fontId="7" fillId="4" borderId="4" xfId="0" applyNumberFormat="1" applyFont="1" applyFill="1" applyBorder="1" applyAlignment="1">
      <alignment horizontal="center" vertical="center"/>
    </xf>
    <xf numFmtId="0" fontId="22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7" fillId="3" borderId="2" xfId="0" applyFont="1" applyFill="1" applyBorder="1" applyAlignment="1">
      <alignment vertical="center"/>
    </xf>
    <xf numFmtId="0" fontId="17" fillId="5" borderId="19" xfId="0" applyFont="1" applyFill="1" applyBorder="1" applyAlignment="1">
      <alignment vertical="top"/>
    </xf>
    <xf numFmtId="164" fontId="7" fillId="5" borderId="17" xfId="1" applyNumberFormat="1" applyFont="1" applyFill="1" applyBorder="1" applyAlignment="1">
      <alignment horizontal="center" wrapText="1"/>
    </xf>
    <xf numFmtId="164" fontId="7" fillId="2" borderId="2" xfId="1" applyNumberFormat="1" applyFont="1" applyFill="1" applyBorder="1" applyAlignment="1">
      <alignment horizontal="center"/>
    </xf>
    <xf numFmtId="164" fontId="15" fillId="2" borderId="2" xfId="1" applyNumberFormat="1" applyFont="1" applyFill="1" applyBorder="1" applyAlignment="1">
      <alignment horizontal="center" wrapText="1"/>
    </xf>
    <xf numFmtId="164" fontId="11" fillId="2" borderId="2" xfId="1" applyNumberFormat="1" applyFont="1" applyFill="1" applyBorder="1" applyAlignment="1">
      <alignment horizontal="center" wrapText="1"/>
    </xf>
    <xf numFmtId="164" fontId="9" fillId="2" borderId="2" xfId="1" applyNumberFormat="1" applyFont="1" applyFill="1" applyBorder="1" applyAlignment="1">
      <alignment horizontal="center" wrapText="1"/>
    </xf>
    <xf numFmtId="164" fontId="7" fillId="2" borderId="2" xfId="1" applyNumberFormat="1" applyFont="1" applyFill="1" applyBorder="1" applyAlignment="1">
      <alignment horizontal="center" wrapText="1"/>
    </xf>
    <xf numFmtId="164" fontId="15" fillId="0" borderId="2" xfId="1" applyNumberFormat="1" applyFont="1" applyFill="1" applyBorder="1" applyAlignment="1">
      <alignment horizontal="center" wrapText="1"/>
    </xf>
    <xf numFmtId="164" fontId="7" fillId="4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/>
    </xf>
    <xf numFmtId="165" fontId="7" fillId="4" borderId="20" xfId="0" applyNumberFormat="1" applyFont="1" applyFill="1" applyBorder="1" applyAlignment="1">
      <alignment horizontal="center" vertical="center"/>
    </xf>
    <xf numFmtId="164" fontId="21" fillId="3" borderId="2" xfId="1" applyNumberFormat="1" applyFont="1" applyFill="1" applyBorder="1" applyAlignment="1">
      <alignment horizontal="center" vertical="center"/>
    </xf>
    <xf numFmtId="164" fontId="17" fillId="2" borderId="2" xfId="1" applyNumberFormat="1" applyFont="1" applyFill="1" applyBorder="1" applyAlignment="1">
      <alignment horizontal="center" vertical="center"/>
    </xf>
    <xf numFmtId="164" fontId="17" fillId="2" borderId="2" xfId="1" applyNumberFormat="1" applyFont="1" applyFill="1" applyBorder="1" applyAlignment="1">
      <alignment horizontal="center"/>
    </xf>
    <xf numFmtId="164" fontId="6" fillId="2" borderId="2" xfId="1" applyNumberFormat="1" applyFont="1" applyFill="1" applyBorder="1" applyAlignment="1">
      <alignment horizontal="center"/>
    </xf>
    <xf numFmtId="164" fontId="16" fillId="9" borderId="2" xfId="1" applyNumberFormat="1" applyFont="1" applyFill="1" applyBorder="1" applyAlignment="1">
      <alignment horizontal="center" vertical="center"/>
    </xf>
    <xf numFmtId="164" fontId="7" fillId="2" borderId="2" xfId="1" applyNumberFormat="1" applyFont="1" applyFill="1" applyBorder="1" applyAlignment="1">
      <alignment horizontal="center" vertical="center"/>
    </xf>
    <xf numFmtId="164" fontId="16" fillId="8" borderId="2" xfId="1" applyNumberFormat="1" applyFont="1" applyFill="1" applyBorder="1" applyAlignment="1">
      <alignment horizontal="center" vertical="center"/>
    </xf>
    <xf numFmtId="164" fontId="14" fillId="0" borderId="2" xfId="1" applyNumberFormat="1" applyFont="1" applyBorder="1"/>
    <xf numFmtId="164" fontId="0" fillId="0" borderId="2" xfId="1" applyNumberFormat="1" applyFont="1" applyBorder="1"/>
    <xf numFmtId="0" fontId="7" fillId="3" borderId="4" xfId="0" applyFont="1" applyFill="1" applyBorder="1" applyAlignment="1">
      <alignment vertical="center"/>
    </xf>
    <xf numFmtId="164" fontId="7" fillId="4" borderId="21" xfId="1" applyNumberFormat="1" applyFont="1" applyFill="1" applyBorder="1" applyAlignment="1">
      <alignment horizontal="center" vertical="center"/>
    </xf>
    <xf numFmtId="0" fontId="0" fillId="0" borderId="22" xfId="0" applyBorder="1"/>
    <xf numFmtId="0" fontId="17" fillId="6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2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5" borderId="9" xfId="0" applyFont="1" applyFill="1" applyBorder="1" applyAlignment="1">
      <alignment vertical="top"/>
    </xf>
    <xf numFmtId="0" fontId="17" fillId="5" borderId="7" xfId="0" applyFont="1" applyFill="1" applyBorder="1" applyAlignment="1">
      <alignment vertical="top"/>
    </xf>
    <xf numFmtId="0" fontId="17" fillId="6" borderId="14" xfId="0" applyFont="1" applyFill="1" applyBorder="1" applyAlignment="1">
      <alignment horizontal="center" vertical="top" wrapText="1"/>
    </xf>
    <xf numFmtId="0" fontId="17" fillId="6" borderId="15" xfId="0" applyFont="1" applyFill="1" applyBorder="1" applyAlignment="1">
      <alignment horizontal="center" vertical="top" wrapText="1"/>
    </xf>
    <xf numFmtId="0" fontId="22" fillId="0" borderId="7" xfId="0" applyNumberFormat="1" applyFont="1" applyBorder="1" applyAlignment="1">
      <alignment horizontal="center" vertical="center" wrapText="1"/>
    </xf>
    <xf numFmtId="0" fontId="22" fillId="0" borderId="8" xfId="0" applyNumberFormat="1" applyFont="1" applyBorder="1" applyAlignment="1">
      <alignment horizontal="center" vertical="center" wrapText="1"/>
    </xf>
    <xf numFmtId="0" fontId="22" fillId="0" borderId="9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411"/>
  <sheetViews>
    <sheetView tabSelected="1" zoomScale="90" zoomScaleNormal="90" workbookViewId="0">
      <pane xSplit="3" ySplit="7" topLeftCell="D8" activePane="bottomRight" state="frozenSplit"/>
      <selection pane="topRight" activeCell="K1" sqref="K1"/>
      <selection pane="bottomLeft" activeCell="A15" sqref="A15"/>
      <selection pane="bottomRight" activeCell="B3" sqref="B3:D3"/>
    </sheetView>
  </sheetViews>
  <sheetFormatPr defaultRowHeight="12.75" x14ac:dyDescent="0.2"/>
  <cols>
    <col min="1" max="1" width="39" style="26" customWidth="1"/>
    <col min="2" max="2" width="9.28515625" style="2" bestFit="1" customWidth="1"/>
    <col min="3" max="3" width="16" style="2" customWidth="1"/>
    <col min="4" max="4" width="14.28515625" style="43" customWidth="1"/>
    <col min="5" max="5" width="14.28515625" style="53" customWidth="1"/>
    <col min="6" max="6" width="15.28515625" style="168" customWidth="1"/>
    <col min="7" max="7" width="14.28515625" style="53" customWidth="1"/>
    <col min="8" max="8" width="14.28515625" style="118" customWidth="1"/>
    <col min="9" max="9" width="14.28515625" style="53" customWidth="1"/>
    <col min="10" max="10" width="14" style="118" customWidth="1"/>
    <col min="11" max="11" width="33.7109375" style="46" hidden="1" customWidth="1"/>
    <col min="12" max="16384" width="9.140625" style="2"/>
  </cols>
  <sheetData>
    <row r="1" spans="1:28" ht="70.5" customHeight="1" thickBot="1" x14ac:dyDescent="0.25">
      <c r="A1" s="180" t="s">
        <v>144</v>
      </c>
      <c r="B1" s="181"/>
      <c r="C1" s="181"/>
      <c r="D1" s="181"/>
      <c r="E1" s="181"/>
      <c r="F1" s="181"/>
      <c r="G1" s="181"/>
      <c r="H1" s="181"/>
      <c r="I1" s="181"/>
      <c r="J1" s="182"/>
      <c r="K1" s="7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7" customHeight="1" thickBot="1" x14ac:dyDescent="0.25">
      <c r="A2" s="147" t="s">
        <v>124</v>
      </c>
      <c r="B2" s="181"/>
      <c r="C2" s="187"/>
      <c r="D2" s="187"/>
      <c r="E2" s="146"/>
      <c r="F2" s="146"/>
      <c r="G2" s="184" t="s">
        <v>126</v>
      </c>
      <c r="H2" s="185"/>
      <c r="I2" s="181"/>
      <c r="J2" s="186"/>
      <c r="K2" s="7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30" customHeight="1" thickBot="1" x14ac:dyDescent="0.25">
      <c r="A3" s="147" t="s">
        <v>125</v>
      </c>
      <c r="B3" s="181"/>
      <c r="C3" s="187"/>
      <c r="D3" s="187"/>
      <c r="E3" s="146"/>
      <c r="F3" s="146"/>
      <c r="G3" s="183" t="s">
        <v>123</v>
      </c>
      <c r="H3" s="183"/>
      <c r="I3" s="181"/>
      <c r="J3" s="186"/>
      <c r="K3" s="79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24.75" customHeight="1" thickBot="1" x14ac:dyDescent="0.25">
      <c r="A4" s="147" t="s">
        <v>126</v>
      </c>
      <c r="B4" s="181"/>
      <c r="C4" s="187"/>
      <c r="D4" s="187"/>
      <c r="E4" s="147"/>
      <c r="F4" s="147"/>
      <c r="G4" s="171"/>
      <c r="H4" s="2"/>
      <c r="I4" s="130"/>
      <c r="J4" s="131"/>
      <c r="K4" s="7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24.75" customHeight="1" thickBot="1" x14ac:dyDescent="0.25">
      <c r="A5" s="173"/>
      <c r="B5" s="174"/>
      <c r="C5" s="175"/>
      <c r="D5" s="175"/>
      <c r="E5" s="177" t="s">
        <v>142</v>
      </c>
      <c r="F5" s="149"/>
      <c r="G5" s="134" t="s">
        <v>143</v>
      </c>
      <c r="H5" s="176"/>
      <c r="I5" s="178" t="s">
        <v>140</v>
      </c>
      <c r="J5" s="179"/>
      <c r="K5" s="17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s="27" customFormat="1" ht="21" customHeight="1" x14ac:dyDescent="0.2">
      <c r="A6" s="132"/>
      <c r="B6" s="133"/>
      <c r="C6" s="133"/>
      <c r="D6" s="133"/>
      <c r="E6" s="134" t="s">
        <v>82</v>
      </c>
      <c r="F6" s="149"/>
      <c r="G6" s="134" t="s">
        <v>83</v>
      </c>
      <c r="H6" s="135"/>
      <c r="I6" s="178" t="s">
        <v>141</v>
      </c>
      <c r="J6" s="179"/>
      <c r="K6" s="80"/>
    </row>
    <row r="7" spans="1:28" s="1" customFormat="1" ht="36.75" customHeight="1" x14ac:dyDescent="0.2">
      <c r="A7" s="136" t="s">
        <v>114</v>
      </c>
      <c r="B7" s="137" t="s">
        <v>133</v>
      </c>
      <c r="C7" s="137" t="s">
        <v>132</v>
      </c>
      <c r="D7" s="138" t="s">
        <v>134</v>
      </c>
      <c r="E7" s="139" t="s">
        <v>0</v>
      </c>
      <c r="F7" s="150" t="s">
        <v>45</v>
      </c>
      <c r="G7" s="139" t="s">
        <v>0</v>
      </c>
      <c r="H7" s="140" t="s">
        <v>45</v>
      </c>
      <c r="I7" s="141" t="s">
        <v>46</v>
      </c>
      <c r="J7" s="142" t="s">
        <v>45</v>
      </c>
      <c r="K7" s="81"/>
    </row>
    <row r="8" spans="1:28" s="5" customFormat="1" ht="15.75" x14ac:dyDescent="0.25">
      <c r="A8" s="99" t="s">
        <v>38</v>
      </c>
      <c r="B8" s="99"/>
      <c r="C8" s="99"/>
      <c r="D8" s="99"/>
      <c r="E8" s="99"/>
      <c r="F8" s="148"/>
      <c r="G8" s="169"/>
      <c r="H8" s="99"/>
      <c r="I8" s="99"/>
      <c r="J8" s="99"/>
      <c r="K8" s="44"/>
    </row>
    <row r="9" spans="1:28" s="5" customFormat="1" ht="15.75" x14ac:dyDescent="0.25">
      <c r="A9" s="13" t="s">
        <v>39</v>
      </c>
      <c r="B9" s="15"/>
      <c r="C9" s="15"/>
      <c r="D9" s="39"/>
      <c r="E9" s="49"/>
      <c r="F9" s="151"/>
      <c r="G9" s="49"/>
      <c r="H9" s="108"/>
      <c r="I9" s="49"/>
      <c r="J9" s="108"/>
      <c r="K9" s="44"/>
    </row>
    <row r="10" spans="1:28" s="7" customFormat="1" x14ac:dyDescent="0.2">
      <c r="A10" s="13" t="s">
        <v>58</v>
      </c>
      <c r="B10" s="15"/>
      <c r="C10" s="15"/>
      <c r="D10" s="39"/>
      <c r="E10" s="49"/>
      <c r="F10" s="151"/>
      <c r="G10" s="49"/>
      <c r="H10" s="108"/>
      <c r="I10" s="49"/>
      <c r="J10" s="108"/>
      <c r="K10" s="82"/>
    </row>
    <row r="11" spans="1:28" s="10" customFormat="1" x14ac:dyDescent="0.2">
      <c r="A11" s="35" t="s">
        <v>1</v>
      </c>
      <c r="B11" s="9">
        <v>1</v>
      </c>
      <c r="C11" s="9" t="s">
        <v>2</v>
      </c>
      <c r="D11" s="54">
        <v>3500</v>
      </c>
      <c r="E11" s="66">
        <v>6</v>
      </c>
      <c r="F11" s="152">
        <f>D11*E11</f>
        <v>21000</v>
      </c>
      <c r="G11" s="66">
        <v>6</v>
      </c>
      <c r="H11" s="106">
        <f>D11*G11</f>
        <v>21000</v>
      </c>
      <c r="I11" s="66">
        <f>SUM(E11,G11)</f>
        <v>12</v>
      </c>
      <c r="J11" s="106">
        <f>F11+H11</f>
        <v>42000</v>
      </c>
      <c r="K11" s="83"/>
    </row>
    <row r="12" spans="1:28" s="10" customFormat="1" x14ac:dyDescent="0.2">
      <c r="A12" s="35" t="s">
        <v>135</v>
      </c>
      <c r="B12" s="9">
        <v>1</v>
      </c>
      <c r="C12" s="9" t="s">
        <v>2</v>
      </c>
      <c r="D12" s="54">
        <v>3000</v>
      </c>
      <c r="E12" s="66">
        <v>6</v>
      </c>
      <c r="F12" s="152">
        <f>D12*E12</f>
        <v>18000</v>
      </c>
      <c r="G12" s="66">
        <v>6</v>
      </c>
      <c r="H12" s="106">
        <f>D12*G12</f>
        <v>18000</v>
      </c>
      <c r="I12" s="66">
        <f>SUM(E12,G12)</f>
        <v>12</v>
      </c>
      <c r="J12" s="106">
        <f>F12+H12</f>
        <v>36000</v>
      </c>
      <c r="K12" s="83"/>
    </row>
    <row r="13" spans="1:28" s="10" customFormat="1" x14ac:dyDescent="0.2">
      <c r="A13" s="35" t="s">
        <v>3</v>
      </c>
      <c r="B13" s="9">
        <v>1</v>
      </c>
      <c r="C13" s="9" t="s">
        <v>2</v>
      </c>
      <c r="D13" s="54">
        <v>5000</v>
      </c>
      <c r="E13" s="66">
        <v>1</v>
      </c>
      <c r="F13" s="152">
        <f>D13*E13</f>
        <v>5000</v>
      </c>
      <c r="G13" s="66">
        <v>0.5</v>
      </c>
      <c r="H13" s="106">
        <f>D13*G13</f>
        <v>2500</v>
      </c>
      <c r="I13" s="66">
        <f>SUM(E13,G13)</f>
        <v>1.5</v>
      </c>
      <c r="J13" s="106">
        <f>F13+H13</f>
        <v>7500</v>
      </c>
      <c r="K13" s="83"/>
    </row>
    <row r="14" spans="1:28" s="10" customFormat="1" x14ac:dyDescent="0.2">
      <c r="A14" s="35" t="s">
        <v>136</v>
      </c>
      <c r="B14" s="9">
        <v>1</v>
      </c>
      <c r="C14" s="9" t="s">
        <v>2</v>
      </c>
      <c r="D14" s="54">
        <v>4000</v>
      </c>
      <c r="E14" s="66">
        <v>1</v>
      </c>
      <c r="F14" s="152">
        <f>D14*E14</f>
        <v>4000</v>
      </c>
      <c r="G14" s="66">
        <v>0.25</v>
      </c>
      <c r="H14" s="106">
        <f>D14*G14</f>
        <v>1000</v>
      </c>
      <c r="I14" s="66">
        <f>SUM(E14,G14)</f>
        <v>1.25</v>
      </c>
      <c r="J14" s="106">
        <f>F14+H14</f>
        <v>5000</v>
      </c>
      <c r="K14" s="83"/>
    </row>
    <row r="15" spans="1:28" s="12" customFormat="1" x14ac:dyDescent="0.2">
      <c r="A15" s="98" t="s">
        <v>59</v>
      </c>
      <c r="B15" s="11"/>
      <c r="C15" s="11"/>
      <c r="D15" s="55"/>
      <c r="E15" s="67">
        <f t="shared" ref="E15:H15" si="0">SUM(E11:E14)</f>
        <v>14</v>
      </c>
      <c r="F15" s="153">
        <f t="shared" si="0"/>
        <v>48000</v>
      </c>
      <c r="G15" s="67">
        <f t="shared" si="0"/>
        <v>12.75</v>
      </c>
      <c r="H15" s="107">
        <f t="shared" si="0"/>
        <v>42500</v>
      </c>
      <c r="I15" s="67">
        <f>SUM(E15,G15)</f>
        <v>26.75</v>
      </c>
      <c r="J15" s="107">
        <f>SUM(F15,H15)</f>
        <v>90500</v>
      </c>
      <c r="K15" s="84"/>
    </row>
    <row r="16" spans="1:28" s="7" customFormat="1" x14ac:dyDescent="0.2">
      <c r="A16" s="8" t="s">
        <v>60</v>
      </c>
      <c r="B16" s="6"/>
      <c r="C16" s="6"/>
      <c r="D16" s="38"/>
      <c r="E16" s="48"/>
      <c r="F16" s="154"/>
      <c r="G16" s="48"/>
      <c r="H16" s="105"/>
      <c r="I16" s="48"/>
      <c r="J16" s="105"/>
      <c r="K16" s="82"/>
    </row>
    <row r="17" spans="1:11" s="10" customFormat="1" x14ac:dyDescent="0.2">
      <c r="A17" s="35" t="s">
        <v>4</v>
      </c>
      <c r="B17" s="9">
        <v>1</v>
      </c>
      <c r="C17" s="9" t="s">
        <v>2</v>
      </c>
      <c r="D17" s="54">
        <v>500</v>
      </c>
      <c r="E17" s="66"/>
      <c r="F17" s="152">
        <f>D17*E17</f>
        <v>0</v>
      </c>
      <c r="G17" s="66"/>
      <c r="H17" s="106">
        <f>D17*G17</f>
        <v>0</v>
      </c>
      <c r="I17" s="66">
        <f t="shared" ref="I17:I23" si="1">SUM(E17,G17)</f>
        <v>0</v>
      </c>
      <c r="J17" s="106">
        <f>F17+H17</f>
        <v>0</v>
      </c>
      <c r="K17" s="83"/>
    </row>
    <row r="18" spans="1:11" s="10" customFormat="1" x14ac:dyDescent="0.2">
      <c r="A18" s="35" t="s">
        <v>84</v>
      </c>
      <c r="B18" s="9">
        <v>5</v>
      </c>
      <c r="C18" s="9" t="s">
        <v>2</v>
      </c>
      <c r="D18" s="54">
        <v>300</v>
      </c>
      <c r="E18" s="66">
        <v>60</v>
      </c>
      <c r="F18" s="152">
        <f>D18*E18</f>
        <v>18000</v>
      </c>
      <c r="G18" s="66"/>
      <c r="H18" s="106">
        <f>D18*G18</f>
        <v>0</v>
      </c>
      <c r="I18" s="66">
        <f t="shared" si="1"/>
        <v>60</v>
      </c>
      <c r="J18" s="106">
        <f>F18+H18</f>
        <v>18000</v>
      </c>
      <c r="K18" s="83"/>
    </row>
    <row r="19" spans="1:11" s="10" customFormat="1" x14ac:dyDescent="0.2">
      <c r="A19" s="35" t="s">
        <v>85</v>
      </c>
      <c r="B19" s="9">
        <v>4</v>
      </c>
      <c r="C19" s="9" t="s">
        <v>2</v>
      </c>
      <c r="D19" s="54">
        <v>350</v>
      </c>
      <c r="E19" s="66"/>
      <c r="F19" s="152">
        <f>D19*E19</f>
        <v>0</v>
      </c>
      <c r="G19" s="66">
        <v>48</v>
      </c>
      <c r="H19" s="106">
        <f>D19*G19</f>
        <v>16800</v>
      </c>
      <c r="I19" s="66">
        <f t="shared" si="1"/>
        <v>48</v>
      </c>
      <c r="J19" s="106">
        <f>F19+H19</f>
        <v>16800</v>
      </c>
      <c r="K19" s="83"/>
    </row>
    <row r="20" spans="1:11" s="10" customFormat="1" x14ac:dyDescent="0.2">
      <c r="A20" s="35" t="s">
        <v>5</v>
      </c>
      <c r="B20" s="9">
        <v>1</v>
      </c>
      <c r="C20" s="9" t="s">
        <v>2</v>
      </c>
      <c r="D20" s="54">
        <v>250</v>
      </c>
      <c r="E20" s="66">
        <v>3</v>
      </c>
      <c r="F20" s="152">
        <f>D20*E20</f>
        <v>750</v>
      </c>
      <c r="G20" s="66">
        <v>3</v>
      </c>
      <c r="H20" s="106">
        <f>D20*G20</f>
        <v>750</v>
      </c>
      <c r="I20" s="66">
        <f t="shared" si="1"/>
        <v>6</v>
      </c>
      <c r="J20" s="106">
        <f>F20+H20</f>
        <v>1500</v>
      </c>
      <c r="K20" s="83"/>
    </row>
    <row r="21" spans="1:11" s="10" customFormat="1" x14ac:dyDescent="0.2">
      <c r="A21" s="35" t="s">
        <v>6</v>
      </c>
      <c r="B21" s="9">
        <v>4</v>
      </c>
      <c r="C21" s="9" t="s">
        <v>2</v>
      </c>
      <c r="D21" s="54">
        <v>150</v>
      </c>
      <c r="E21" s="66">
        <v>24</v>
      </c>
      <c r="F21" s="152">
        <f>D21*E21</f>
        <v>3600</v>
      </c>
      <c r="G21" s="66">
        <v>24</v>
      </c>
      <c r="H21" s="106">
        <f>D21*G21</f>
        <v>3600</v>
      </c>
      <c r="I21" s="66">
        <f t="shared" si="1"/>
        <v>48</v>
      </c>
      <c r="J21" s="106">
        <f>F21+H21</f>
        <v>7200</v>
      </c>
      <c r="K21" s="83"/>
    </row>
    <row r="22" spans="1:11" s="14" customFormat="1" x14ac:dyDescent="0.2">
      <c r="A22" s="97" t="s">
        <v>61</v>
      </c>
      <c r="B22" s="3"/>
      <c r="C22" s="3"/>
      <c r="D22" s="56"/>
      <c r="E22" s="47">
        <f t="shared" ref="E22:H22" si="2">SUM(E17:E21)</f>
        <v>87</v>
      </c>
      <c r="F22" s="155">
        <f t="shared" si="2"/>
        <v>22350</v>
      </c>
      <c r="G22" s="77">
        <f t="shared" si="2"/>
        <v>75</v>
      </c>
      <c r="H22" s="104">
        <f t="shared" si="2"/>
        <v>21150</v>
      </c>
      <c r="I22" s="47">
        <f t="shared" si="1"/>
        <v>162</v>
      </c>
      <c r="J22" s="107">
        <f>SUM(F22,H22)</f>
        <v>43500</v>
      </c>
      <c r="K22" s="84"/>
    </row>
    <row r="23" spans="1:11" s="14" customFormat="1" x14ac:dyDescent="0.2">
      <c r="A23" s="13" t="s">
        <v>62</v>
      </c>
      <c r="B23" s="3"/>
      <c r="C23" s="3"/>
      <c r="D23" s="56"/>
      <c r="E23" s="47">
        <f>E22+E15</f>
        <v>101</v>
      </c>
      <c r="F23" s="155">
        <f>SUM(F22,F15)</f>
        <v>70350</v>
      </c>
      <c r="G23" s="47">
        <f>G22+G15</f>
        <v>87.75</v>
      </c>
      <c r="H23" s="104">
        <f>SUM(H22,H15)</f>
        <v>63650</v>
      </c>
      <c r="I23" s="47">
        <f t="shared" si="1"/>
        <v>188.75</v>
      </c>
      <c r="J23" s="104">
        <f>SUM(F23,H23)</f>
        <v>134000</v>
      </c>
      <c r="K23" s="84"/>
    </row>
    <row r="24" spans="1:11" s="17" customFormat="1" ht="15.75" x14ac:dyDescent="0.25">
      <c r="A24" s="13" t="s">
        <v>7</v>
      </c>
      <c r="B24" s="15"/>
      <c r="C24" s="15"/>
      <c r="D24" s="39"/>
      <c r="E24" s="49"/>
      <c r="F24" s="151"/>
      <c r="G24" s="49"/>
      <c r="H24" s="108"/>
      <c r="I24" s="49"/>
      <c r="J24" s="108"/>
      <c r="K24" s="45"/>
    </row>
    <row r="25" spans="1:11" s="10" customFormat="1" x14ac:dyDescent="0.2">
      <c r="A25" s="35" t="s">
        <v>8</v>
      </c>
      <c r="B25" s="9">
        <v>1</v>
      </c>
      <c r="C25" s="9" t="s">
        <v>2</v>
      </c>
      <c r="D25" s="57">
        <v>3000</v>
      </c>
      <c r="E25" s="66">
        <v>1</v>
      </c>
      <c r="F25" s="152">
        <f>D25*E25</f>
        <v>3000</v>
      </c>
      <c r="G25" s="66">
        <v>1</v>
      </c>
      <c r="H25" s="106">
        <f>D25*G25</f>
        <v>3000</v>
      </c>
      <c r="I25" s="66">
        <f>SUM(E25,G25)</f>
        <v>2</v>
      </c>
      <c r="J25" s="106">
        <f>F25+H25</f>
        <v>6000</v>
      </c>
      <c r="K25" s="83"/>
    </row>
    <row r="26" spans="1:11" s="1" customFormat="1" x14ac:dyDescent="0.2">
      <c r="A26" s="35" t="s">
        <v>108</v>
      </c>
      <c r="B26" s="18">
        <v>1</v>
      </c>
      <c r="C26" s="18" t="s">
        <v>2</v>
      </c>
      <c r="D26" s="58">
        <v>5000</v>
      </c>
      <c r="E26" s="51">
        <v>0.5</v>
      </c>
      <c r="F26" s="156">
        <f>D26*E26</f>
        <v>2500</v>
      </c>
      <c r="G26" s="51">
        <v>0.5</v>
      </c>
      <c r="H26" s="109">
        <f>D26*G26</f>
        <v>2500</v>
      </c>
      <c r="I26" s="51">
        <f>SUM(E26,G26)</f>
        <v>1</v>
      </c>
      <c r="J26" s="109">
        <f>F26+H26</f>
        <v>5000</v>
      </c>
      <c r="K26" s="85"/>
    </row>
    <row r="27" spans="1:11" s="1" customFormat="1" x14ac:dyDescent="0.2">
      <c r="A27" s="37" t="s">
        <v>9</v>
      </c>
      <c r="B27" s="18">
        <v>1</v>
      </c>
      <c r="C27" s="18" t="s">
        <v>2</v>
      </c>
      <c r="D27" s="58">
        <v>4000</v>
      </c>
      <c r="E27" s="51">
        <v>0.25</v>
      </c>
      <c r="F27" s="156">
        <f>D27*E27</f>
        <v>1000</v>
      </c>
      <c r="G27" s="51">
        <v>0.25</v>
      </c>
      <c r="H27" s="109">
        <f>D27*G27</f>
        <v>1000</v>
      </c>
      <c r="I27" s="51">
        <f>SUM(E27,G27)</f>
        <v>0.5</v>
      </c>
      <c r="J27" s="109">
        <f>F27+H27</f>
        <v>2000</v>
      </c>
      <c r="K27" s="85"/>
    </row>
    <row r="28" spans="1:11" s="14" customFormat="1" x14ac:dyDescent="0.2">
      <c r="A28" s="13" t="s">
        <v>63</v>
      </c>
      <c r="B28" s="3"/>
      <c r="C28" s="3"/>
      <c r="D28" s="56"/>
      <c r="E28" s="47">
        <f t="shared" ref="E28:H28" si="3">SUM(E25:E27)</f>
        <v>1.75</v>
      </c>
      <c r="F28" s="155">
        <f t="shared" si="3"/>
        <v>6500</v>
      </c>
      <c r="G28" s="47">
        <f t="shared" si="3"/>
        <v>1.75</v>
      </c>
      <c r="H28" s="104">
        <f t="shared" si="3"/>
        <v>6500</v>
      </c>
      <c r="I28" s="47">
        <f>SUM(E28,G28)</f>
        <v>3.5</v>
      </c>
      <c r="J28" s="104">
        <f>SUM(F28,H28)</f>
        <v>13000</v>
      </c>
      <c r="K28" s="86"/>
    </row>
    <row r="29" spans="1:11" s="20" customFormat="1" ht="18" x14ac:dyDescent="0.2">
      <c r="A29" s="30" t="s">
        <v>49</v>
      </c>
      <c r="B29" s="31"/>
      <c r="C29" s="31"/>
      <c r="D29" s="59"/>
      <c r="E29" s="68"/>
      <c r="F29" s="157">
        <f>SUM(F15+F23+F28)</f>
        <v>124850</v>
      </c>
      <c r="G29" s="68"/>
      <c r="H29" s="157">
        <f>SUM(H15+H23+H28)</f>
        <v>112650</v>
      </c>
      <c r="I29" s="68"/>
      <c r="J29" s="157">
        <f>SUM(F29+H29)</f>
        <v>237500</v>
      </c>
      <c r="K29" s="91"/>
    </row>
    <row r="30" spans="1:11" s="34" customFormat="1" ht="15.75" x14ac:dyDescent="0.25">
      <c r="A30" s="99" t="s">
        <v>10</v>
      </c>
      <c r="B30" s="28"/>
      <c r="C30" s="28"/>
      <c r="D30" s="41"/>
      <c r="E30" s="50"/>
      <c r="F30" s="158"/>
      <c r="G30" s="50"/>
      <c r="H30" s="111"/>
      <c r="I30" s="50"/>
      <c r="J30" s="111"/>
      <c r="K30" s="45"/>
    </row>
    <row r="31" spans="1:11" s="1" customFormat="1" x14ac:dyDescent="0.2">
      <c r="A31" s="36" t="s">
        <v>68</v>
      </c>
      <c r="B31" s="18"/>
      <c r="C31" s="18" t="s">
        <v>64</v>
      </c>
      <c r="D31" s="60">
        <v>0.35</v>
      </c>
      <c r="E31" s="69">
        <v>81000</v>
      </c>
      <c r="F31" s="156">
        <f>D31*E31</f>
        <v>28350</v>
      </c>
      <c r="G31" s="69">
        <v>81000</v>
      </c>
      <c r="H31" s="109">
        <f>D31*G31</f>
        <v>28350</v>
      </c>
      <c r="I31" s="69">
        <f>SUM(E31,G31)</f>
        <v>162000</v>
      </c>
      <c r="J31" s="109">
        <f>F31+H31</f>
        <v>56700</v>
      </c>
      <c r="K31" s="85"/>
    </row>
    <row r="32" spans="1:11" s="1" customFormat="1" x14ac:dyDescent="0.2">
      <c r="A32" s="36" t="s">
        <v>69</v>
      </c>
      <c r="B32" s="18"/>
      <c r="C32" s="18" t="s">
        <v>64</v>
      </c>
      <c r="D32" s="60">
        <v>0.1</v>
      </c>
      <c r="E32" s="69">
        <v>76000</v>
      </c>
      <c r="F32" s="156">
        <f>D32*E32</f>
        <v>7600</v>
      </c>
      <c r="G32" s="69">
        <v>54000</v>
      </c>
      <c r="H32" s="109">
        <f>D32*G32</f>
        <v>5400</v>
      </c>
      <c r="I32" s="69">
        <f>SUM(E32,G32)</f>
        <v>130000</v>
      </c>
      <c r="J32" s="109">
        <f>F32+H32</f>
        <v>13000</v>
      </c>
      <c r="K32" s="85"/>
    </row>
    <row r="33" spans="1:11" s="1" customFormat="1" x14ac:dyDescent="0.2">
      <c r="A33" s="36" t="s">
        <v>70</v>
      </c>
      <c r="B33" s="18"/>
      <c r="C33" s="18" t="s">
        <v>64</v>
      </c>
      <c r="D33" s="60">
        <v>0.25</v>
      </c>
      <c r="E33" s="69">
        <v>28850</v>
      </c>
      <c r="F33" s="156">
        <f>D33*E33</f>
        <v>7212.5</v>
      </c>
      <c r="G33" s="69">
        <v>27650</v>
      </c>
      <c r="H33" s="109">
        <f>D33*G33</f>
        <v>6912.5</v>
      </c>
      <c r="I33" s="69">
        <f>SUM(E33,G33)</f>
        <v>56500</v>
      </c>
      <c r="J33" s="109">
        <f>F33+H33</f>
        <v>14125</v>
      </c>
      <c r="K33" s="85"/>
    </row>
    <row r="34" spans="1:11" s="20" customFormat="1" ht="17.25" customHeight="1" x14ac:dyDescent="0.2">
      <c r="A34" s="30" t="s">
        <v>50</v>
      </c>
      <c r="B34" s="31"/>
      <c r="C34" s="31"/>
      <c r="D34" s="59"/>
      <c r="E34" s="70"/>
      <c r="F34" s="157">
        <f>SUM(F31:F33)</f>
        <v>43162.5</v>
      </c>
      <c r="G34" s="70"/>
      <c r="H34" s="110">
        <f>SUM(H31:H33)</f>
        <v>40662.5</v>
      </c>
      <c r="I34" s="70"/>
      <c r="J34" s="110">
        <f>SUM(F34,H34)</f>
        <v>83825</v>
      </c>
      <c r="K34" s="91"/>
    </row>
    <row r="35" spans="1:11" s="20" customFormat="1" ht="17.25" customHeight="1" x14ac:dyDescent="0.25">
      <c r="A35" s="99" t="s">
        <v>95</v>
      </c>
      <c r="B35" s="28"/>
      <c r="C35" s="28"/>
      <c r="D35" s="41"/>
      <c r="E35" s="50"/>
      <c r="F35" s="158"/>
      <c r="G35" s="50"/>
      <c r="H35" s="111"/>
      <c r="I35" s="50"/>
      <c r="J35" s="111"/>
      <c r="K35" s="91"/>
    </row>
    <row r="36" spans="1:11" s="20" customFormat="1" ht="18" x14ac:dyDescent="0.2">
      <c r="A36" s="13" t="s">
        <v>109</v>
      </c>
      <c r="B36" s="15"/>
      <c r="C36" s="15"/>
      <c r="D36" s="39"/>
      <c r="E36" s="49"/>
      <c r="F36" s="151"/>
      <c r="G36" s="49"/>
      <c r="H36" s="108"/>
      <c r="I36" s="49"/>
      <c r="J36" s="108"/>
      <c r="K36" s="91"/>
    </row>
    <row r="37" spans="1:11" s="20" customFormat="1" ht="17.25" customHeight="1" x14ac:dyDescent="0.2">
      <c r="A37" s="37" t="s">
        <v>1</v>
      </c>
      <c r="B37" s="18"/>
      <c r="C37" s="18" t="s">
        <v>2</v>
      </c>
      <c r="D37" s="58">
        <v>1000</v>
      </c>
      <c r="E37" s="51">
        <v>6</v>
      </c>
      <c r="F37" s="156">
        <f>D37*E37</f>
        <v>6000</v>
      </c>
      <c r="G37" s="51">
        <v>6</v>
      </c>
      <c r="H37" s="109">
        <f>D37*G37</f>
        <v>6000</v>
      </c>
      <c r="I37" s="51">
        <f>SUM(E37,G37)</f>
        <v>12</v>
      </c>
      <c r="J37" s="109">
        <f>F37+H37</f>
        <v>12000</v>
      </c>
      <c r="K37" s="91"/>
    </row>
    <row r="38" spans="1:11" s="20" customFormat="1" ht="17.25" customHeight="1" x14ac:dyDescent="0.2">
      <c r="A38" s="35" t="s">
        <v>135</v>
      </c>
      <c r="B38" s="18"/>
      <c r="C38" s="18"/>
      <c r="D38" s="58">
        <v>1000</v>
      </c>
      <c r="E38" s="51">
        <v>6</v>
      </c>
      <c r="F38" s="156">
        <f>D38*E38</f>
        <v>6000</v>
      </c>
      <c r="G38" s="51">
        <v>6</v>
      </c>
      <c r="H38" s="109">
        <f>D38*G38</f>
        <v>6000</v>
      </c>
      <c r="I38" s="51">
        <f>SUM(E38,G38)</f>
        <v>12</v>
      </c>
      <c r="J38" s="109">
        <f>F38+H38</f>
        <v>12000</v>
      </c>
      <c r="K38" s="91"/>
    </row>
    <row r="39" spans="1:11" s="20" customFormat="1" ht="17.25" customHeight="1" x14ac:dyDescent="0.2">
      <c r="A39" s="35" t="s">
        <v>3</v>
      </c>
      <c r="B39" s="9"/>
      <c r="C39" s="9"/>
      <c r="D39" s="57">
        <v>1000</v>
      </c>
      <c r="E39" s="66">
        <v>0.5</v>
      </c>
      <c r="F39" s="152">
        <f>D39*E39</f>
        <v>500</v>
      </c>
      <c r="G39" s="66">
        <v>0.5</v>
      </c>
      <c r="H39" s="106">
        <f>D39*G39</f>
        <v>500</v>
      </c>
      <c r="I39" s="66">
        <f>SUM(E39,G39)</f>
        <v>1</v>
      </c>
      <c r="J39" s="106">
        <f>F39+H39</f>
        <v>1000</v>
      </c>
      <c r="K39" s="91"/>
    </row>
    <row r="40" spans="1:11" s="20" customFormat="1" ht="17.25" customHeight="1" x14ac:dyDescent="0.2">
      <c r="A40" s="35" t="s">
        <v>136</v>
      </c>
      <c r="B40" s="9"/>
      <c r="C40" s="9"/>
      <c r="D40" s="57">
        <v>1000</v>
      </c>
      <c r="E40" s="66">
        <v>0.25</v>
      </c>
      <c r="F40" s="152">
        <f>D40*E40</f>
        <v>250</v>
      </c>
      <c r="G40" s="66">
        <v>0.25</v>
      </c>
      <c r="H40" s="106">
        <f>D40*G40</f>
        <v>250</v>
      </c>
      <c r="I40" s="66">
        <f>SUM(E40,G40)</f>
        <v>0.5</v>
      </c>
      <c r="J40" s="106">
        <f>F40+H40</f>
        <v>500</v>
      </c>
      <c r="K40" s="91"/>
    </row>
    <row r="41" spans="1:11" s="20" customFormat="1" ht="17.25" customHeight="1" x14ac:dyDescent="0.2">
      <c r="A41" s="13" t="s">
        <v>110</v>
      </c>
      <c r="B41" s="3"/>
      <c r="C41" s="3"/>
      <c r="D41" s="56"/>
      <c r="E41" s="71">
        <f t="shared" ref="E41:J41" si="4">SUM(E37:E40)</f>
        <v>12.75</v>
      </c>
      <c r="F41" s="155">
        <f t="shared" si="4"/>
        <v>12750</v>
      </c>
      <c r="G41" s="71">
        <f t="shared" si="4"/>
        <v>12.75</v>
      </c>
      <c r="H41" s="104">
        <f t="shared" si="4"/>
        <v>12750</v>
      </c>
      <c r="I41" s="71">
        <f t="shared" si="4"/>
        <v>25.5</v>
      </c>
      <c r="J41" s="104">
        <f t="shared" si="4"/>
        <v>25500</v>
      </c>
      <c r="K41" s="91"/>
    </row>
    <row r="42" spans="1:11" s="20" customFormat="1" ht="17.25" customHeight="1" x14ac:dyDescent="0.2">
      <c r="A42" s="13" t="s">
        <v>111</v>
      </c>
      <c r="B42" s="15"/>
      <c r="C42" s="15"/>
      <c r="D42" s="39"/>
      <c r="E42" s="49"/>
      <c r="F42" s="151"/>
      <c r="G42" s="49"/>
      <c r="H42" s="108"/>
      <c r="I42" s="49"/>
      <c r="J42" s="108"/>
      <c r="K42" s="91"/>
    </row>
    <row r="43" spans="1:11" s="20" customFormat="1" ht="17.25" customHeight="1" x14ac:dyDescent="0.2">
      <c r="A43" s="35" t="s">
        <v>18</v>
      </c>
      <c r="B43" s="9"/>
      <c r="C43" s="9" t="s">
        <v>19</v>
      </c>
      <c r="D43" s="62">
        <v>0.15</v>
      </c>
      <c r="E43" s="73">
        <v>72500</v>
      </c>
      <c r="F43" s="152">
        <f>D43*E43</f>
        <v>10875</v>
      </c>
      <c r="G43" s="73">
        <v>72500</v>
      </c>
      <c r="H43" s="106">
        <f>D43*G43</f>
        <v>10875</v>
      </c>
      <c r="I43" s="73">
        <f>SUM(E43,G43)</f>
        <v>145000</v>
      </c>
      <c r="J43" s="106">
        <f>F43+H43</f>
        <v>21750</v>
      </c>
      <c r="K43" s="91"/>
    </row>
    <row r="44" spans="1:11" s="20" customFormat="1" ht="17.25" customHeight="1" x14ac:dyDescent="0.2">
      <c r="A44" s="35" t="s">
        <v>57</v>
      </c>
      <c r="B44" s="9"/>
      <c r="C44" s="9" t="s">
        <v>19</v>
      </c>
      <c r="D44" s="62">
        <v>0.15</v>
      </c>
      <c r="E44" s="73">
        <v>4250</v>
      </c>
      <c r="F44" s="152">
        <f>D44*E44</f>
        <v>637.5</v>
      </c>
      <c r="G44" s="73">
        <v>4250</v>
      </c>
      <c r="H44" s="106">
        <f>D44*G44</f>
        <v>637.5</v>
      </c>
      <c r="I44" s="73">
        <f>SUM(E44,G44)</f>
        <v>8500</v>
      </c>
      <c r="J44" s="106">
        <f>F44+H44</f>
        <v>1275</v>
      </c>
      <c r="K44" s="91"/>
    </row>
    <row r="45" spans="1:11" s="20" customFormat="1" ht="25.5" x14ac:dyDescent="0.2">
      <c r="A45" s="35" t="s">
        <v>20</v>
      </c>
      <c r="B45" s="9"/>
      <c r="C45" s="9" t="s">
        <v>19</v>
      </c>
      <c r="D45" s="62">
        <v>0.15</v>
      </c>
      <c r="E45" s="66"/>
      <c r="F45" s="152">
        <f>D45*E45</f>
        <v>0</v>
      </c>
      <c r="G45" s="73">
        <v>12000</v>
      </c>
      <c r="H45" s="106">
        <f>D45*G45</f>
        <v>1800</v>
      </c>
      <c r="I45" s="73">
        <f>SUM(E45,G45)</f>
        <v>12000</v>
      </c>
      <c r="J45" s="106">
        <f>F45+H45</f>
        <v>1800</v>
      </c>
      <c r="K45" s="91"/>
    </row>
    <row r="46" spans="1:11" s="20" customFormat="1" ht="17.25" customHeight="1" x14ac:dyDescent="0.2">
      <c r="A46" s="13" t="s">
        <v>112</v>
      </c>
      <c r="B46" s="3"/>
      <c r="C46" s="3"/>
      <c r="D46" s="56"/>
      <c r="E46" s="71">
        <f t="shared" ref="E46:H46" si="5">SUM(E43:E45)</f>
        <v>76750</v>
      </c>
      <c r="F46" s="155">
        <f t="shared" si="5"/>
        <v>11512.5</v>
      </c>
      <c r="G46" s="47">
        <f t="shared" si="5"/>
        <v>88750</v>
      </c>
      <c r="H46" s="104">
        <f t="shared" si="5"/>
        <v>13312.5</v>
      </c>
      <c r="I46" s="73">
        <f>SUM(E46,G46)</f>
        <v>165500</v>
      </c>
      <c r="J46" s="104">
        <f>SUM(F46,H46)</f>
        <v>24825</v>
      </c>
      <c r="K46" s="91"/>
    </row>
    <row r="47" spans="1:11" s="20" customFormat="1" ht="17.25" customHeight="1" x14ac:dyDescent="0.2">
      <c r="A47" s="30" t="s">
        <v>51</v>
      </c>
      <c r="B47" s="31"/>
      <c r="C47" s="31"/>
      <c r="D47" s="59"/>
      <c r="E47" s="70">
        <f t="shared" ref="E47:I47" si="6">SUM(E41+E46)</f>
        <v>76762.75</v>
      </c>
      <c r="F47" s="157">
        <f t="shared" si="6"/>
        <v>24262.5</v>
      </c>
      <c r="G47" s="70">
        <f t="shared" si="6"/>
        <v>88762.75</v>
      </c>
      <c r="H47" s="110">
        <f t="shared" si="6"/>
        <v>26062.5</v>
      </c>
      <c r="I47" s="70">
        <f t="shared" si="6"/>
        <v>165525.5</v>
      </c>
      <c r="J47" s="110">
        <f>SUM(F47,H47)</f>
        <v>50325</v>
      </c>
      <c r="K47" s="91"/>
    </row>
    <row r="48" spans="1:11" s="20" customFormat="1" ht="17.25" customHeight="1" x14ac:dyDescent="0.25">
      <c r="A48" s="99" t="s">
        <v>130</v>
      </c>
      <c r="B48" s="28"/>
      <c r="C48" s="28"/>
      <c r="D48" s="41"/>
      <c r="E48" s="50"/>
      <c r="F48" s="158"/>
      <c r="G48" s="50"/>
      <c r="H48" s="111"/>
      <c r="I48" s="50"/>
      <c r="J48" s="111"/>
      <c r="K48" s="91"/>
    </row>
    <row r="49" spans="1:11" s="20" customFormat="1" ht="17.25" customHeight="1" x14ac:dyDescent="0.2">
      <c r="A49" s="37" t="s">
        <v>86</v>
      </c>
      <c r="B49" s="18">
        <v>6</v>
      </c>
      <c r="C49" s="18" t="s">
        <v>2</v>
      </c>
      <c r="D49" s="58">
        <v>30</v>
      </c>
      <c r="E49" s="51"/>
      <c r="F49" s="156">
        <f>D49*E49</f>
        <v>0</v>
      </c>
      <c r="G49" s="69">
        <v>60000</v>
      </c>
      <c r="H49" s="109">
        <f>D49*G49</f>
        <v>1800000</v>
      </c>
      <c r="I49" s="51">
        <f>SUM(E49,G49)</f>
        <v>60000</v>
      </c>
      <c r="J49" s="109">
        <f>F49+H49</f>
        <v>1800000</v>
      </c>
      <c r="K49" s="91"/>
    </row>
    <row r="50" spans="1:11" s="20" customFormat="1" ht="17.25" customHeight="1" x14ac:dyDescent="0.2">
      <c r="A50" s="30" t="s">
        <v>52</v>
      </c>
      <c r="B50" s="31"/>
      <c r="C50" s="31"/>
      <c r="D50" s="59"/>
      <c r="E50" s="70">
        <f>SUM(E49:E49)</f>
        <v>0</v>
      </c>
      <c r="F50" s="157">
        <f>SUM(F49:F49)</f>
        <v>0</v>
      </c>
      <c r="G50" s="70"/>
      <c r="H50" s="110">
        <f>SUM(H49:H49)</f>
        <v>1800000</v>
      </c>
      <c r="I50" s="70"/>
      <c r="J50" s="110">
        <f>SUM(F50,H50)</f>
        <v>1800000</v>
      </c>
      <c r="K50" s="91"/>
    </row>
    <row r="51" spans="1:11" s="34" customFormat="1" ht="15.75" x14ac:dyDescent="0.25">
      <c r="A51" s="99" t="s">
        <v>96</v>
      </c>
      <c r="B51" s="28"/>
      <c r="C51" s="28"/>
      <c r="D51" s="41"/>
      <c r="E51" s="50"/>
      <c r="F51" s="158"/>
      <c r="G51" s="50"/>
      <c r="H51" s="111"/>
      <c r="I51" s="50"/>
      <c r="J51" s="111"/>
      <c r="K51" s="45"/>
    </row>
    <row r="52" spans="1:11" s="17" customFormat="1" ht="15.75" x14ac:dyDescent="0.25">
      <c r="A52" s="29" t="s">
        <v>73</v>
      </c>
      <c r="B52" s="15"/>
      <c r="C52" s="15"/>
      <c r="D52" s="39"/>
      <c r="E52" s="49"/>
      <c r="F52" s="151"/>
      <c r="G52" s="49"/>
      <c r="H52" s="108"/>
      <c r="I52" s="49"/>
      <c r="J52" s="108"/>
      <c r="K52" s="45"/>
    </row>
    <row r="53" spans="1:11" s="1" customFormat="1" x14ac:dyDescent="0.2">
      <c r="A53" s="37" t="s">
        <v>1</v>
      </c>
      <c r="B53" s="18"/>
      <c r="C53" s="18" t="s">
        <v>12</v>
      </c>
      <c r="D53" s="58">
        <v>2000</v>
      </c>
      <c r="E53" s="51">
        <v>0.5</v>
      </c>
      <c r="F53" s="156">
        <f>D53*E53</f>
        <v>1000</v>
      </c>
      <c r="G53" s="51">
        <v>0.5</v>
      </c>
      <c r="H53" s="109">
        <f>D53*G53</f>
        <v>1000</v>
      </c>
      <c r="I53" s="51">
        <f>SUM(E53,G53)</f>
        <v>1</v>
      </c>
      <c r="J53" s="109">
        <f>F53+H53</f>
        <v>2000</v>
      </c>
      <c r="K53" s="85"/>
    </row>
    <row r="54" spans="1:11" s="10" customFormat="1" x14ac:dyDescent="0.2">
      <c r="A54" s="35" t="s">
        <v>47</v>
      </c>
      <c r="B54" s="9"/>
      <c r="C54" s="9" t="s">
        <v>12</v>
      </c>
      <c r="D54" s="57">
        <v>2000</v>
      </c>
      <c r="E54" s="66">
        <v>1</v>
      </c>
      <c r="F54" s="152">
        <f>D54*E54</f>
        <v>2000</v>
      </c>
      <c r="G54" s="66">
        <v>0.04</v>
      </c>
      <c r="H54" s="106">
        <f>D54*G54</f>
        <v>80</v>
      </c>
      <c r="I54" s="66">
        <f>SUM(E54,G54)</f>
        <v>1.04</v>
      </c>
      <c r="J54" s="106">
        <f>F54+H54</f>
        <v>2080</v>
      </c>
      <c r="K54" s="83"/>
    </row>
    <row r="55" spans="1:11" s="10" customFormat="1" x14ac:dyDescent="0.2">
      <c r="A55" s="35" t="s">
        <v>136</v>
      </c>
      <c r="B55" s="9"/>
      <c r="C55" s="9" t="s">
        <v>12</v>
      </c>
      <c r="D55" s="57">
        <v>2000</v>
      </c>
      <c r="E55" s="66"/>
      <c r="F55" s="152">
        <f>D55*E55</f>
        <v>0</v>
      </c>
      <c r="G55" s="66">
        <v>0.02</v>
      </c>
      <c r="H55" s="106">
        <f>D55*G55</f>
        <v>40</v>
      </c>
      <c r="I55" s="66">
        <f>SUM(E55,G55)</f>
        <v>0.02</v>
      </c>
      <c r="J55" s="106">
        <f>F55+H55</f>
        <v>40</v>
      </c>
      <c r="K55" s="83"/>
    </row>
    <row r="56" spans="1:11" s="10" customFormat="1" x14ac:dyDescent="0.2">
      <c r="A56" s="35" t="s">
        <v>93</v>
      </c>
      <c r="B56" s="9"/>
      <c r="C56" s="9" t="s">
        <v>12</v>
      </c>
      <c r="D56" s="57">
        <v>2000</v>
      </c>
      <c r="E56" s="66">
        <v>0.5</v>
      </c>
      <c r="F56" s="152">
        <f>D56*E56</f>
        <v>1000</v>
      </c>
      <c r="G56" s="66">
        <v>0.5</v>
      </c>
      <c r="H56" s="106">
        <f>D56*G56</f>
        <v>1000</v>
      </c>
      <c r="I56" s="66">
        <f>SUM(E56,G56)</f>
        <v>1</v>
      </c>
      <c r="J56" s="106">
        <f>F56+H56</f>
        <v>2000</v>
      </c>
      <c r="K56" s="83"/>
    </row>
    <row r="57" spans="1:11" s="5" customFormat="1" ht="15.75" x14ac:dyDescent="0.25">
      <c r="A57" s="13" t="s">
        <v>97</v>
      </c>
      <c r="B57" s="4"/>
      <c r="C57" s="4"/>
      <c r="D57" s="61"/>
      <c r="E57" s="47">
        <f t="shared" ref="E57:H57" si="7">SUM(E53:E56)</f>
        <v>2</v>
      </c>
      <c r="F57" s="155">
        <f t="shared" si="7"/>
        <v>4000</v>
      </c>
      <c r="G57" s="47">
        <f t="shared" si="7"/>
        <v>1.06</v>
      </c>
      <c r="H57" s="104">
        <f t="shared" si="7"/>
        <v>2120</v>
      </c>
      <c r="I57" s="47">
        <f>SUM(E57,G57)</f>
        <v>3.06</v>
      </c>
      <c r="J57" s="104">
        <f>SUM(F57,H57)</f>
        <v>6120</v>
      </c>
      <c r="K57" s="87"/>
    </row>
    <row r="58" spans="1:11" s="17" customFormat="1" ht="15.75" x14ac:dyDescent="0.25">
      <c r="A58" s="29" t="s">
        <v>74</v>
      </c>
      <c r="B58" s="15"/>
      <c r="C58" s="15"/>
      <c r="D58" s="39"/>
      <c r="E58" s="49"/>
      <c r="F58" s="151"/>
      <c r="G58" s="49"/>
      <c r="H58" s="108"/>
      <c r="I58" s="49"/>
      <c r="J58" s="108"/>
      <c r="K58" s="45"/>
    </row>
    <row r="59" spans="1:11" s="10" customFormat="1" x14ac:dyDescent="0.2">
      <c r="A59" s="35" t="s">
        <v>1</v>
      </c>
      <c r="B59" s="9"/>
      <c r="C59" s="9" t="s">
        <v>12</v>
      </c>
      <c r="D59" s="57">
        <v>500</v>
      </c>
      <c r="E59" s="66">
        <v>2</v>
      </c>
      <c r="F59" s="152">
        <f>D59*E59</f>
        <v>1000</v>
      </c>
      <c r="G59" s="66">
        <v>2</v>
      </c>
      <c r="H59" s="106">
        <f>D59*G59</f>
        <v>1000</v>
      </c>
      <c r="I59" s="66">
        <f>SUM(E59,G59)</f>
        <v>4</v>
      </c>
      <c r="J59" s="106">
        <f>F59+H59</f>
        <v>2000</v>
      </c>
      <c r="K59" s="83"/>
    </row>
    <row r="60" spans="1:11" s="10" customFormat="1" x14ac:dyDescent="0.2">
      <c r="A60" s="35" t="s">
        <v>135</v>
      </c>
      <c r="B60" s="9"/>
      <c r="C60" s="9" t="s">
        <v>12</v>
      </c>
      <c r="D60" s="57">
        <v>500</v>
      </c>
      <c r="E60" s="66">
        <v>4</v>
      </c>
      <c r="F60" s="152">
        <f>D60*E60</f>
        <v>2000</v>
      </c>
      <c r="G60" s="66"/>
      <c r="H60" s="106">
        <f>D60*G60</f>
        <v>0</v>
      </c>
      <c r="I60" s="66">
        <f>SUM(E60,G60)</f>
        <v>4</v>
      </c>
      <c r="J60" s="106">
        <f>F60+H60</f>
        <v>2000</v>
      </c>
      <c r="K60" s="83"/>
    </row>
    <row r="61" spans="1:11" s="14" customFormat="1" x14ac:dyDescent="0.2">
      <c r="A61" s="13" t="s">
        <v>98</v>
      </c>
      <c r="B61" s="3"/>
      <c r="C61" s="3"/>
      <c r="D61" s="56"/>
      <c r="E61" s="47">
        <f>SUM(E59:E60)</f>
        <v>6</v>
      </c>
      <c r="F61" s="155">
        <f>SUM(F59:F60)</f>
        <v>3000</v>
      </c>
      <c r="G61" s="47">
        <v>0.5</v>
      </c>
      <c r="H61" s="104">
        <f>SUM(H59:H60)</f>
        <v>1000</v>
      </c>
      <c r="I61" s="47">
        <f>SUM(E61,G61)</f>
        <v>6.5</v>
      </c>
      <c r="J61" s="104">
        <f>SUM(F61,H61)</f>
        <v>4000</v>
      </c>
      <c r="K61" s="86"/>
    </row>
    <row r="62" spans="1:11" s="17" customFormat="1" ht="15.75" x14ac:dyDescent="0.25">
      <c r="A62" s="29" t="s">
        <v>75</v>
      </c>
      <c r="B62" s="15"/>
      <c r="C62" s="15"/>
      <c r="D62" s="39"/>
      <c r="E62" s="49"/>
      <c r="F62" s="151"/>
      <c r="G62" s="49"/>
      <c r="H62" s="108"/>
      <c r="I62" s="49"/>
      <c r="J62" s="108"/>
      <c r="K62" s="45"/>
    </row>
    <row r="63" spans="1:11" s="1" customFormat="1" x14ac:dyDescent="0.2">
      <c r="A63" s="37" t="s">
        <v>1</v>
      </c>
      <c r="B63" s="18"/>
      <c r="C63" s="18" t="s">
        <v>11</v>
      </c>
      <c r="D63" s="58">
        <v>200</v>
      </c>
      <c r="E63" s="51">
        <v>2</v>
      </c>
      <c r="F63" s="156">
        <f>D63*E63</f>
        <v>400</v>
      </c>
      <c r="G63" s="51">
        <v>2</v>
      </c>
      <c r="H63" s="109">
        <f>D63*G63</f>
        <v>400</v>
      </c>
      <c r="I63" s="51">
        <f>SUM(E63,G63)</f>
        <v>4</v>
      </c>
      <c r="J63" s="109">
        <f>F63+H63</f>
        <v>800</v>
      </c>
      <c r="K63" s="85"/>
    </row>
    <row r="64" spans="1:11" s="1" customFormat="1" x14ac:dyDescent="0.2">
      <c r="A64" s="35" t="s">
        <v>47</v>
      </c>
      <c r="B64" s="18"/>
      <c r="C64" s="18" t="s">
        <v>11</v>
      </c>
      <c r="D64" s="58">
        <v>200</v>
      </c>
      <c r="E64" s="51">
        <v>2</v>
      </c>
      <c r="F64" s="156">
        <f>D64*E64</f>
        <v>400</v>
      </c>
      <c r="G64" s="51">
        <v>2</v>
      </c>
      <c r="H64" s="109">
        <f>D64*G64</f>
        <v>400</v>
      </c>
      <c r="I64" s="51">
        <f>SUM(E64,G64)</f>
        <v>4</v>
      </c>
      <c r="J64" s="109">
        <f>F64+H64</f>
        <v>800</v>
      </c>
      <c r="K64" s="85"/>
    </row>
    <row r="65" spans="1:12" s="1" customFormat="1" x14ac:dyDescent="0.2">
      <c r="A65" s="35" t="s">
        <v>136</v>
      </c>
      <c r="B65" s="18"/>
      <c r="C65" s="18" t="s">
        <v>11</v>
      </c>
      <c r="D65" s="58">
        <v>200</v>
      </c>
      <c r="E65" s="51">
        <v>2</v>
      </c>
      <c r="F65" s="156">
        <f>D65*E65</f>
        <v>400</v>
      </c>
      <c r="G65" s="51">
        <v>2</v>
      </c>
      <c r="H65" s="109">
        <f>D65*G65</f>
        <v>400</v>
      </c>
      <c r="I65" s="51">
        <f>SUM(E65,G65)</f>
        <v>4</v>
      </c>
      <c r="J65" s="109">
        <f>F65+H65</f>
        <v>800</v>
      </c>
      <c r="K65" s="85"/>
    </row>
    <row r="66" spans="1:12" s="1" customFormat="1" x14ac:dyDescent="0.2">
      <c r="A66" s="35" t="s">
        <v>93</v>
      </c>
      <c r="B66" s="18"/>
      <c r="C66" s="18" t="s">
        <v>11</v>
      </c>
      <c r="D66" s="58">
        <v>200</v>
      </c>
      <c r="E66" s="51">
        <v>0.16</v>
      </c>
      <c r="F66" s="156">
        <f>D66*E66</f>
        <v>32</v>
      </c>
      <c r="G66" s="51">
        <v>0.16</v>
      </c>
      <c r="H66" s="109">
        <f>D66*G66</f>
        <v>32</v>
      </c>
      <c r="I66" s="51">
        <f>SUM(E66,G66)</f>
        <v>0.32</v>
      </c>
      <c r="J66" s="109">
        <f>F66+H66</f>
        <v>64</v>
      </c>
      <c r="K66" s="85"/>
    </row>
    <row r="67" spans="1:12" s="14" customFormat="1" x14ac:dyDescent="0.2">
      <c r="A67" s="13" t="s">
        <v>99</v>
      </c>
      <c r="B67" s="3"/>
      <c r="C67" s="3"/>
      <c r="D67" s="56"/>
      <c r="E67" s="47">
        <f>SUM(E64:E66)</f>
        <v>4.16</v>
      </c>
      <c r="F67" s="155">
        <f>SUM(F63:F66)</f>
        <v>1232</v>
      </c>
      <c r="G67" s="47">
        <f>SUM(G64:G66)</f>
        <v>4.16</v>
      </c>
      <c r="H67" s="104">
        <f>SUM(H63:H66)</f>
        <v>1232</v>
      </c>
      <c r="I67" s="47">
        <f>SUM(E67,G67)</f>
        <v>8.32</v>
      </c>
      <c r="J67" s="104">
        <f>SUM(F67,H67)</f>
        <v>2464</v>
      </c>
      <c r="K67" s="86"/>
    </row>
    <row r="68" spans="1:12" s="17" customFormat="1" ht="15.75" x14ac:dyDescent="0.25">
      <c r="A68" s="29" t="s">
        <v>100</v>
      </c>
      <c r="B68" s="15"/>
      <c r="C68" s="15"/>
      <c r="D68" s="39"/>
      <c r="E68" s="49"/>
      <c r="F68" s="151"/>
      <c r="G68" s="49"/>
      <c r="H68" s="108"/>
      <c r="I68" s="49"/>
      <c r="J68" s="108"/>
      <c r="K68" s="45"/>
    </row>
    <row r="69" spans="1:12" s="1" customFormat="1" x14ac:dyDescent="0.2">
      <c r="A69" s="37" t="s">
        <v>1</v>
      </c>
      <c r="B69" s="18"/>
      <c r="C69" s="18" t="s">
        <v>11</v>
      </c>
      <c r="D69" s="58">
        <v>150</v>
      </c>
      <c r="E69" s="51">
        <v>6</v>
      </c>
      <c r="F69" s="156">
        <f>D69*E69</f>
        <v>900</v>
      </c>
      <c r="G69" s="51">
        <v>6</v>
      </c>
      <c r="H69" s="109">
        <f>D69*G69</f>
        <v>900</v>
      </c>
      <c r="I69" s="51">
        <f>SUM(E69,G69)</f>
        <v>12</v>
      </c>
      <c r="J69" s="109">
        <f>F69+H69</f>
        <v>1800</v>
      </c>
      <c r="K69" s="85"/>
    </row>
    <row r="70" spans="1:12" s="1" customFormat="1" x14ac:dyDescent="0.2">
      <c r="A70" s="35" t="s">
        <v>135</v>
      </c>
      <c r="B70" s="18"/>
      <c r="C70" s="18" t="s">
        <v>11</v>
      </c>
      <c r="D70" s="58">
        <v>150</v>
      </c>
      <c r="E70" s="51">
        <v>12</v>
      </c>
      <c r="F70" s="156">
        <f>D70*E70</f>
        <v>1800</v>
      </c>
      <c r="G70" s="51"/>
      <c r="H70" s="109">
        <f>D70*G70</f>
        <v>0</v>
      </c>
      <c r="I70" s="51">
        <f>SUM(E70,G70)</f>
        <v>12</v>
      </c>
      <c r="J70" s="109">
        <f>F70+H70</f>
        <v>1800</v>
      </c>
      <c r="K70" s="85"/>
    </row>
    <row r="71" spans="1:12" s="14" customFormat="1" x14ac:dyDescent="0.2">
      <c r="A71" s="13" t="s">
        <v>101</v>
      </c>
      <c r="B71" s="3"/>
      <c r="C71" s="3"/>
      <c r="D71" s="56"/>
      <c r="E71" s="47">
        <f t="shared" ref="E71:H71" si="8">SUM(E69:E70)</f>
        <v>18</v>
      </c>
      <c r="F71" s="155">
        <f t="shared" si="8"/>
        <v>2700</v>
      </c>
      <c r="G71" s="47">
        <f t="shared" si="8"/>
        <v>6</v>
      </c>
      <c r="H71" s="104">
        <f t="shared" si="8"/>
        <v>900</v>
      </c>
      <c r="I71" s="47">
        <f>SUM(E71,G71)</f>
        <v>24</v>
      </c>
      <c r="J71" s="104">
        <f>SUM(F71,H71)</f>
        <v>3600</v>
      </c>
      <c r="K71" s="86"/>
    </row>
    <row r="72" spans="1:12" s="17" customFormat="1" ht="15.75" x14ac:dyDescent="0.25">
      <c r="A72" s="29" t="s">
        <v>92</v>
      </c>
      <c r="B72" s="15"/>
      <c r="C72" s="15"/>
      <c r="D72" s="39"/>
      <c r="E72" s="49"/>
      <c r="F72" s="151"/>
      <c r="G72" s="49"/>
      <c r="H72" s="108"/>
      <c r="I72" s="49"/>
      <c r="J72" s="108"/>
      <c r="K72" s="45"/>
    </row>
    <row r="73" spans="1:12" s="1" customFormat="1" x14ac:dyDescent="0.2">
      <c r="A73" s="35" t="s">
        <v>1</v>
      </c>
      <c r="B73" s="18"/>
      <c r="C73" s="18" t="s">
        <v>13</v>
      </c>
      <c r="D73" s="40">
        <v>0.4</v>
      </c>
      <c r="E73" s="69">
        <v>96000</v>
      </c>
      <c r="F73" s="156">
        <f>D73*E73</f>
        <v>38400</v>
      </c>
      <c r="G73" s="51"/>
      <c r="H73" s="109">
        <f>D73*G73</f>
        <v>0</v>
      </c>
      <c r="I73" s="69">
        <f>SUM(E73,G73)</f>
        <v>96000</v>
      </c>
      <c r="J73" s="109">
        <f>F73+H73</f>
        <v>38400</v>
      </c>
      <c r="K73" s="85"/>
    </row>
    <row r="74" spans="1:12" s="1" customFormat="1" x14ac:dyDescent="0.2">
      <c r="A74" s="35" t="s">
        <v>135</v>
      </c>
      <c r="B74" s="18"/>
      <c r="C74" s="18" t="s">
        <v>13</v>
      </c>
      <c r="D74" s="40">
        <v>0.4</v>
      </c>
      <c r="E74" s="51"/>
      <c r="F74" s="156">
        <f>D74*E74</f>
        <v>0</v>
      </c>
      <c r="G74" s="69">
        <v>96000</v>
      </c>
      <c r="H74" s="109">
        <f>D74*G74</f>
        <v>38400</v>
      </c>
      <c r="I74" s="69">
        <f>SUM(E74,G74)</f>
        <v>96000</v>
      </c>
      <c r="J74" s="109">
        <f>F74+H74</f>
        <v>38400</v>
      </c>
      <c r="K74" s="85"/>
      <c r="L74" s="21"/>
    </row>
    <row r="75" spans="1:12" s="14" customFormat="1" x14ac:dyDescent="0.2">
      <c r="A75" s="13" t="s">
        <v>102</v>
      </c>
      <c r="B75" s="3"/>
      <c r="C75" s="3"/>
      <c r="D75" s="39"/>
      <c r="E75" s="71">
        <f t="shared" ref="E75:H75" si="9">SUM(E73:E74)</f>
        <v>96000</v>
      </c>
      <c r="F75" s="155">
        <f t="shared" si="9"/>
        <v>38400</v>
      </c>
      <c r="G75" s="71">
        <f t="shared" si="9"/>
        <v>96000</v>
      </c>
      <c r="H75" s="104">
        <f t="shared" si="9"/>
        <v>38400</v>
      </c>
      <c r="I75" s="71">
        <f>SUM(E75,G75)</f>
        <v>192000</v>
      </c>
      <c r="J75" s="104">
        <f>SUM(F75,H75)</f>
        <v>76800</v>
      </c>
      <c r="K75" s="86"/>
    </row>
    <row r="76" spans="1:12" s="20" customFormat="1" ht="18" x14ac:dyDescent="0.2">
      <c r="A76" s="30" t="s">
        <v>76</v>
      </c>
      <c r="B76" s="31"/>
      <c r="C76" s="31"/>
      <c r="D76" s="59"/>
      <c r="E76" s="143">
        <f t="shared" ref="E76:I76" si="10">E57+E61+E67+E75</f>
        <v>96012.160000000003</v>
      </c>
      <c r="F76" s="157">
        <f t="shared" si="10"/>
        <v>46632</v>
      </c>
      <c r="G76" s="170">
        <f t="shared" si="10"/>
        <v>96005.72</v>
      </c>
      <c r="H76" s="110">
        <f t="shared" si="10"/>
        <v>42752</v>
      </c>
      <c r="I76" s="110">
        <f t="shared" si="10"/>
        <v>192017.88</v>
      </c>
      <c r="J76" s="110">
        <f>SUM(F76,H76)</f>
        <v>89384</v>
      </c>
      <c r="K76" s="124"/>
    </row>
    <row r="77" spans="1:12" s="34" customFormat="1" ht="15.75" x14ac:dyDescent="0.25">
      <c r="A77" s="99" t="s">
        <v>106</v>
      </c>
      <c r="B77" s="99"/>
      <c r="C77" s="99"/>
      <c r="D77" s="99"/>
      <c r="E77" s="99"/>
      <c r="F77" s="148"/>
      <c r="G77" s="169"/>
      <c r="H77" s="99"/>
      <c r="I77" s="99"/>
      <c r="J77" s="99"/>
      <c r="K77" s="45"/>
    </row>
    <row r="78" spans="1:12" s="34" customFormat="1" ht="15.75" x14ac:dyDescent="0.25">
      <c r="A78" s="37" t="s">
        <v>127</v>
      </c>
      <c r="B78" s="18"/>
      <c r="C78" s="18" t="s">
        <v>115</v>
      </c>
      <c r="D78" s="58">
        <v>300</v>
      </c>
      <c r="E78" s="69">
        <v>1250</v>
      </c>
      <c r="F78" s="156">
        <f>D78*E78</f>
        <v>375000</v>
      </c>
      <c r="G78" s="51"/>
      <c r="H78" s="109"/>
      <c r="I78" s="51">
        <f>SUM(E78,G78)</f>
        <v>1250</v>
      </c>
      <c r="J78" s="109">
        <f>F78+H78</f>
        <v>375000</v>
      </c>
      <c r="K78" s="45"/>
    </row>
    <row r="79" spans="1:12" s="34" customFormat="1" ht="15.75" x14ac:dyDescent="0.25">
      <c r="A79" s="37" t="s">
        <v>128</v>
      </c>
      <c r="B79" s="18"/>
      <c r="C79" s="18" t="s">
        <v>115</v>
      </c>
      <c r="D79" s="58">
        <v>150</v>
      </c>
      <c r="E79" s="69">
        <v>750</v>
      </c>
      <c r="F79" s="156">
        <f>D79*E79</f>
        <v>112500</v>
      </c>
      <c r="G79" s="51"/>
      <c r="H79" s="109"/>
      <c r="I79" s="51">
        <f>SUM(E79,G79)</f>
        <v>750</v>
      </c>
      <c r="J79" s="109">
        <f>F79+H79</f>
        <v>112500</v>
      </c>
      <c r="K79" s="45"/>
    </row>
    <row r="80" spans="1:12" s="34" customFormat="1" ht="15.75" x14ac:dyDescent="0.25">
      <c r="A80" s="37" t="s">
        <v>129</v>
      </c>
      <c r="B80" s="18"/>
      <c r="C80" s="18" t="s">
        <v>115</v>
      </c>
      <c r="D80" s="58">
        <v>230</v>
      </c>
      <c r="E80" s="69">
        <v>1000</v>
      </c>
      <c r="F80" s="156">
        <f>D80*E80</f>
        <v>230000</v>
      </c>
      <c r="G80" s="51"/>
      <c r="H80" s="109">
        <f>D80*G80</f>
        <v>0</v>
      </c>
      <c r="I80" s="51">
        <f>SUM(E80,G80)</f>
        <v>1000</v>
      </c>
      <c r="J80" s="109">
        <f>F80+H80</f>
        <v>230000</v>
      </c>
      <c r="K80" s="45"/>
    </row>
    <row r="81" spans="1:11" s="34" customFormat="1" ht="15.75" x14ac:dyDescent="0.25">
      <c r="A81" s="37" t="s">
        <v>104</v>
      </c>
      <c r="B81" s="18"/>
      <c r="C81" s="18" t="s">
        <v>13</v>
      </c>
      <c r="D81" s="144">
        <v>1.25</v>
      </c>
      <c r="E81" s="69">
        <v>120000</v>
      </c>
      <c r="F81" s="156">
        <f>D81*E81</f>
        <v>150000</v>
      </c>
      <c r="G81" s="51"/>
      <c r="H81" s="109"/>
      <c r="I81" s="51">
        <f>SUM(E81,G81)</f>
        <v>120000</v>
      </c>
      <c r="J81" s="109">
        <f>F81+H81</f>
        <v>150000</v>
      </c>
      <c r="K81" s="45"/>
    </row>
    <row r="82" spans="1:11" s="34" customFormat="1" ht="15.75" x14ac:dyDescent="0.25">
      <c r="A82" s="37" t="s">
        <v>105</v>
      </c>
      <c r="B82" s="18"/>
      <c r="C82" s="18" t="s">
        <v>116</v>
      </c>
      <c r="D82" s="58">
        <v>5000</v>
      </c>
      <c r="E82" s="51">
        <v>6</v>
      </c>
      <c r="F82" s="156">
        <f>D82*E82</f>
        <v>30000</v>
      </c>
      <c r="G82" s="51"/>
      <c r="H82" s="109"/>
      <c r="I82" s="51">
        <f>SUM(E82,G82)</f>
        <v>6</v>
      </c>
      <c r="J82" s="109">
        <f>F82+H82</f>
        <v>30000</v>
      </c>
      <c r="K82" s="45"/>
    </row>
    <row r="83" spans="1:11" s="34" customFormat="1" ht="15.75" x14ac:dyDescent="0.25">
      <c r="A83" s="30" t="s">
        <v>103</v>
      </c>
      <c r="B83" s="31"/>
      <c r="C83" s="31"/>
      <c r="D83" s="70"/>
      <c r="E83" s="70">
        <f t="shared" ref="E83:I83" si="11">E80+E81+E82</f>
        <v>121006</v>
      </c>
      <c r="F83" s="159">
        <f t="shared" si="11"/>
        <v>410000</v>
      </c>
      <c r="G83" s="145">
        <f t="shared" si="11"/>
        <v>0</v>
      </c>
      <c r="H83" s="145">
        <f t="shared" si="11"/>
        <v>0</v>
      </c>
      <c r="I83" s="145">
        <f t="shared" si="11"/>
        <v>121006</v>
      </c>
      <c r="J83" s="110">
        <f>SUM(F83,H83)</f>
        <v>410000</v>
      </c>
      <c r="K83" s="45"/>
    </row>
    <row r="84" spans="1:11" s="34" customFormat="1" ht="15.75" x14ac:dyDescent="0.25">
      <c r="A84" s="99" t="s">
        <v>118</v>
      </c>
      <c r="B84" s="28"/>
      <c r="C84" s="28"/>
      <c r="D84" s="41"/>
      <c r="E84" s="50"/>
      <c r="F84" s="158"/>
      <c r="G84" s="50"/>
      <c r="H84" s="111"/>
      <c r="I84" s="50">
        <f t="shared" ref="I84:I86" si="12">SUM(E84,G84)</f>
        <v>0</v>
      </c>
      <c r="J84" s="111"/>
      <c r="K84" s="45"/>
    </row>
    <row r="85" spans="1:11" s="34" customFormat="1" ht="15.75" x14ac:dyDescent="0.25">
      <c r="A85" s="37" t="s">
        <v>71</v>
      </c>
      <c r="B85" s="18">
        <v>2</v>
      </c>
      <c r="C85" s="18" t="s">
        <v>25</v>
      </c>
      <c r="D85" s="58">
        <v>5000</v>
      </c>
      <c r="E85" s="51">
        <v>1</v>
      </c>
      <c r="F85" s="156">
        <f>D85*E85</f>
        <v>5000</v>
      </c>
      <c r="G85" s="51">
        <v>1</v>
      </c>
      <c r="H85" s="109">
        <f>D85*G85</f>
        <v>5000</v>
      </c>
      <c r="I85" s="51">
        <f t="shared" si="12"/>
        <v>2</v>
      </c>
      <c r="J85" s="109">
        <f>F85+H85</f>
        <v>10000</v>
      </c>
      <c r="K85" s="45"/>
    </row>
    <row r="86" spans="1:11" s="34" customFormat="1" ht="15.75" x14ac:dyDescent="0.25">
      <c r="A86" s="37" t="s">
        <v>36</v>
      </c>
      <c r="B86" s="18">
        <v>2</v>
      </c>
      <c r="C86" s="18" t="s">
        <v>25</v>
      </c>
      <c r="D86" s="58">
        <v>30000</v>
      </c>
      <c r="E86" s="51">
        <v>1</v>
      </c>
      <c r="F86" s="156">
        <f>D86*E86</f>
        <v>30000</v>
      </c>
      <c r="G86" s="51">
        <v>1</v>
      </c>
      <c r="H86" s="109">
        <f>D86*G86</f>
        <v>30000</v>
      </c>
      <c r="I86" s="51">
        <f t="shared" si="12"/>
        <v>2</v>
      </c>
      <c r="J86" s="109">
        <f>F86+H86</f>
        <v>60000</v>
      </c>
      <c r="K86" s="45"/>
    </row>
    <row r="87" spans="1:11" s="34" customFormat="1" ht="15.75" x14ac:dyDescent="0.25">
      <c r="A87" s="30" t="s">
        <v>55</v>
      </c>
      <c r="B87" s="31"/>
      <c r="C87" s="31"/>
      <c r="D87" s="59"/>
      <c r="E87" s="70">
        <f t="shared" ref="E87:I87" si="13">SUM(E85:E86)</f>
        <v>2</v>
      </c>
      <c r="F87" s="157">
        <f t="shared" si="13"/>
        <v>35000</v>
      </c>
      <c r="G87" s="70">
        <f t="shared" si="13"/>
        <v>2</v>
      </c>
      <c r="H87" s="110">
        <f t="shared" si="13"/>
        <v>35000</v>
      </c>
      <c r="I87" s="70">
        <f t="shared" si="13"/>
        <v>4</v>
      </c>
      <c r="J87" s="110">
        <f>SUM(F87,H87)</f>
        <v>70000</v>
      </c>
      <c r="K87" s="45"/>
    </row>
    <row r="88" spans="1:11" s="34" customFormat="1" ht="15.75" x14ac:dyDescent="0.25">
      <c r="A88" s="99" t="s">
        <v>117</v>
      </c>
      <c r="B88" s="28"/>
      <c r="C88" s="28"/>
      <c r="D88" s="41"/>
      <c r="E88" s="50"/>
      <c r="F88" s="158"/>
      <c r="G88" s="50"/>
      <c r="H88" s="111"/>
      <c r="I88" s="50"/>
      <c r="J88" s="111"/>
      <c r="K88" s="45"/>
    </row>
    <row r="89" spans="1:11" s="34" customFormat="1" ht="15.75" x14ac:dyDescent="0.25">
      <c r="A89" s="29" t="s">
        <v>91</v>
      </c>
      <c r="B89" s="15"/>
      <c r="C89" s="15"/>
      <c r="D89" s="39"/>
      <c r="E89" s="49"/>
      <c r="F89" s="151"/>
      <c r="G89" s="49"/>
      <c r="H89" s="108"/>
      <c r="I89" s="49"/>
      <c r="J89" s="108"/>
      <c r="K89" s="45"/>
    </row>
    <row r="90" spans="1:11" s="34" customFormat="1" ht="15.75" x14ac:dyDescent="0.25">
      <c r="A90" s="35" t="s">
        <v>28</v>
      </c>
      <c r="B90" s="9">
        <v>5</v>
      </c>
      <c r="C90" s="9" t="s">
        <v>12</v>
      </c>
      <c r="D90" s="57">
        <v>500</v>
      </c>
      <c r="E90" s="66"/>
      <c r="F90" s="152">
        <f>D90*E90</f>
        <v>0</v>
      </c>
      <c r="G90" s="66">
        <v>5</v>
      </c>
      <c r="H90" s="106">
        <f>D90*G90</f>
        <v>2500</v>
      </c>
      <c r="I90" s="66">
        <f t="shared" ref="I90:I92" si="14">SUM(E90,G90)</f>
        <v>5</v>
      </c>
      <c r="J90" s="106">
        <f t="shared" ref="J90:J92" si="15">SUM(F90,H90)</f>
        <v>2500</v>
      </c>
      <c r="K90" s="45"/>
    </row>
    <row r="91" spans="1:11" s="34" customFormat="1" ht="15.75" x14ac:dyDescent="0.25">
      <c r="A91" s="35" t="s">
        <v>29</v>
      </c>
      <c r="B91" s="9">
        <v>5</v>
      </c>
      <c r="C91" s="9" t="s">
        <v>11</v>
      </c>
      <c r="D91" s="57">
        <v>65</v>
      </c>
      <c r="E91" s="66"/>
      <c r="F91" s="152">
        <f>D91*E91</f>
        <v>0</v>
      </c>
      <c r="G91" s="66">
        <v>150</v>
      </c>
      <c r="H91" s="106">
        <f>D91*G91</f>
        <v>9750</v>
      </c>
      <c r="I91" s="66">
        <f t="shared" si="14"/>
        <v>150</v>
      </c>
      <c r="J91" s="106">
        <f t="shared" si="15"/>
        <v>9750</v>
      </c>
      <c r="K91" s="45"/>
    </row>
    <row r="92" spans="1:11" s="34" customFormat="1" ht="15.75" x14ac:dyDescent="0.25">
      <c r="A92" s="13" t="s">
        <v>90</v>
      </c>
      <c r="B92" s="3">
        <f>SUM(B90:B91)</f>
        <v>10</v>
      </c>
      <c r="C92" s="3"/>
      <c r="D92" s="56">
        <f t="shared" ref="D92:H92" si="16">SUM(D90:D91)</f>
        <v>565</v>
      </c>
      <c r="E92" s="47">
        <f t="shared" si="16"/>
        <v>0</v>
      </c>
      <c r="F92" s="155">
        <f t="shared" si="16"/>
        <v>0</v>
      </c>
      <c r="G92" s="47">
        <f t="shared" si="16"/>
        <v>155</v>
      </c>
      <c r="H92" s="104">
        <f t="shared" si="16"/>
        <v>12250</v>
      </c>
      <c r="I92" s="47">
        <f t="shared" si="14"/>
        <v>155</v>
      </c>
      <c r="J92" s="104">
        <f t="shared" si="15"/>
        <v>12250</v>
      </c>
      <c r="K92" s="45"/>
    </row>
    <row r="93" spans="1:11" s="34" customFormat="1" ht="15.75" x14ac:dyDescent="0.25">
      <c r="A93" s="29" t="s">
        <v>88</v>
      </c>
      <c r="B93" s="15"/>
      <c r="C93" s="15"/>
      <c r="D93" s="39"/>
      <c r="E93" s="49"/>
      <c r="F93" s="151"/>
      <c r="G93" s="49"/>
      <c r="H93" s="108"/>
      <c r="I93" s="49"/>
      <c r="J93" s="108"/>
      <c r="K93" s="45"/>
    </row>
    <row r="94" spans="1:11" s="34" customFormat="1" ht="15.75" x14ac:dyDescent="0.25">
      <c r="A94" s="35" t="s">
        <v>43</v>
      </c>
      <c r="B94" s="9">
        <v>4</v>
      </c>
      <c r="C94" s="9"/>
      <c r="D94" s="57">
        <v>150</v>
      </c>
      <c r="E94" s="66">
        <v>20</v>
      </c>
      <c r="F94" s="152">
        <f>D94*E94</f>
        <v>3000</v>
      </c>
      <c r="G94" s="66"/>
      <c r="H94" s="106">
        <f>D94*G94</f>
        <v>0</v>
      </c>
      <c r="I94" s="66">
        <f>SUM(E94,G94)</f>
        <v>20</v>
      </c>
      <c r="J94" s="106">
        <f>F94+H94</f>
        <v>3000</v>
      </c>
      <c r="K94" s="45"/>
    </row>
    <row r="95" spans="1:11" s="34" customFormat="1" ht="15.75" x14ac:dyDescent="0.25">
      <c r="A95" s="35" t="s">
        <v>44</v>
      </c>
      <c r="B95" s="9">
        <v>4</v>
      </c>
      <c r="C95" s="9"/>
      <c r="D95" s="57">
        <v>250</v>
      </c>
      <c r="E95" s="66">
        <v>4</v>
      </c>
      <c r="F95" s="152">
        <f>D95*E95</f>
        <v>1000</v>
      </c>
      <c r="G95" s="66"/>
      <c r="H95" s="106">
        <f>D95*G95</f>
        <v>0</v>
      </c>
      <c r="I95" s="66">
        <f>SUM(E95,G95)</f>
        <v>4</v>
      </c>
      <c r="J95" s="106">
        <f>F95+H95</f>
        <v>1000</v>
      </c>
      <c r="K95" s="45"/>
    </row>
    <row r="96" spans="1:11" s="34" customFormat="1" ht="15.75" x14ac:dyDescent="0.25">
      <c r="A96" s="13" t="s">
        <v>89</v>
      </c>
      <c r="B96" s="3"/>
      <c r="C96" s="3"/>
      <c r="D96" s="56"/>
      <c r="E96" s="47">
        <f t="shared" ref="E96:H96" si="17">SUM(E94:E95)</f>
        <v>24</v>
      </c>
      <c r="F96" s="155">
        <f t="shared" si="17"/>
        <v>4000</v>
      </c>
      <c r="G96" s="47">
        <f t="shared" si="17"/>
        <v>0</v>
      </c>
      <c r="H96" s="104">
        <f t="shared" si="17"/>
        <v>0</v>
      </c>
      <c r="I96" s="47">
        <f>SUM(E96,G96)</f>
        <v>24</v>
      </c>
      <c r="J96" s="104">
        <f>SUM(F96,H96)</f>
        <v>4000</v>
      </c>
      <c r="K96" s="45"/>
    </row>
    <row r="97" spans="1:11" s="34" customFormat="1" ht="15.75" x14ac:dyDescent="0.25">
      <c r="A97" s="30" t="s">
        <v>131</v>
      </c>
      <c r="B97" s="31"/>
      <c r="C97" s="31"/>
      <c r="D97" s="59"/>
      <c r="E97" s="70">
        <f>SUM(E96)</f>
        <v>24</v>
      </c>
      <c r="F97" s="157">
        <f>SUM(F96,F92)</f>
        <v>4000</v>
      </c>
      <c r="G97" s="70">
        <f>SUM(G96)</f>
        <v>0</v>
      </c>
      <c r="H97" s="110">
        <f>SUM(H96,H92)</f>
        <v>12250</v>
      </c>
      <c r="I97" s="70">
        <f>SUM(I96)</f>
        <v>24</v>
      </c>
      <c r="J97" s="110">
        <f>SUM(F97,H97)</f>
        <v>16250</v>
      </c>
      <c r="K97" s="45"/>
    </row>
    <row r="98" spans="1:11" s="34" customFormat="1" ht="15.75" x14ac:dyDescent="0.25">
      <c r="A98" s="99" t="s">
        <v>119</v>
      </c>
      <c r="B98" s="28"/>
      <c r="C98" s="28"/>
      <c r="D98" s="41"/>
      <c r="E98" s="50"/>
      <c r="F98" s="158"/>
      <c r="G98" s="50"/>
      <c r="H98" s="111"/>
      <c r="I98" s="50"/>
      <c r="J98" s="111"/>
      <c r="K98" s="45"/>
    </row>
    <row r="99" spans="1:11" s="34" customFormat="1" ht="38.25" x14ac:dyDescent="0.25">
      <c r="A99" s="37" t="s">
        <v>77</v>
      </c>
      <c r="B99" s="18"/>
      <c r="C99" s="18"/>
      <c r="D99" s="109">
        <v>392016</v>
      </c>
      <c r="E99" s="51">
        <v>0.5</v>
      </c>
      <c r="F99" s="156">
        <f>D99*E99</f>
        <v>196008</v>
      </c>
      <c r="G99" s="51">
        <v>0.5</v>
      </c>
      <c r="H99" s="109">
        <f>D99*G99</f>
        <v>196008</v>
      </c>
      <c r="I99" s="51">
        <f t="shared" ref="I99:I101" si="18">SUM(E99,G99)</f>
        <v>1</v>
      </c>
      <c r="J99" s="109">
        <f>F99+H99</f>
        <v>392016</v>
      </c>
      <c r="K99" s="45"/>
    </row>
    <row r="100" spans="1:11" s="34" customFormat="1" ht="15.75" x14ac:dyDescent="0.25">
      <c r="A100" s="37" t="s">
        <v>94</v>
      </c>
      <c r="B100" s="18"/>
      <c r="C100" s="18"/>
      <c r="D100" s="58">
        <v>10000</v>
      </c>
      <c r="E100" s="51">
        <v>1</v>
      </c>
      <c r="F100" s="156">
        <f>D100*E100</f>
        <v>10000</v>
      </c>
      <c r="G100" s="51"/>
      <c r="H100" s="109">
        <f>D100*G100</f>
        <v>0</v>
      </c>
      <c r="I100" s="51">
        <f t="shared" si="18"/>
        <v>1</v>
      </c>
      <c r="J100" s="109">
        <f>F100+H100</f>
        <v>10000</v>
      </c>
      <c r="K100" s="45"/>
    </row>
    <row r="101" spans="1:11" s="34" customFormat="1" ht="15.75" x14ac:dyDescent="0.25">
      <c r="A101" s="30" t="s">
        <v>54</v>
      </c>
      <c r="B101" s="31"/>
      <c r="C101" s="31"/>
      <c r="D101" s="59"/>
      <c r="E101" s="70"/>
      <c r="F101" s="157">
        <f>SUM(F99:F100)</f>
        <v>206008</v>
      </c>
      <c r="G101" s="170">
        <f>SUM(G99:G100)</f>
        <v>0.5</v>
      </c>
      <c r="H101" s="110">
        <f>SUM(H99:H100)</f>
        <v>196008</v>
      </c>
      <c r="I101" s="70">
        <f t="shared" si="18"/>
        <v>0.5</v>
      </c>
      <c r="J101" s="110">
        <f>SUM(F101,H101)</f>
        <v>402016</v>
      </c>
      <c r="K101" s="45"/>
    </row>
    <row r="102" spans="1:11" s="1" customFormat="1" ht="15.75" x14ac:dyDescent="0.25">
      <c r="A102" s="99" t="s">
        <v>120</v>
      </c>
      <c r="B102" s="28"/>
      <c r="C102" s="28"/>
      <c r="D102" s="41"/>
      <c r="E102" s="50"/>
      <c r="F102" s="158"/>
      <c r="G102" s="50"/>
      <c r="H102" s="111"/>
      <c r="I102" s="50"/>
      <c r="J102" s="111"/>
      <c r="K102" s="85"/>
    </row>
    <row r="103" spans="1:11" s="1" customFormat="1" x14ac:dyDescent="0.2">
      <c r="A103" s="37" t="s">
        <v>21</v>
      </c>
      <c r="B103" s="18">
        <v>1</v>
      </c>
      <c r="C103" s="18" t="s">
        <v>2</v>
      </c>
      <c r="D103" s="58">
        <v>1000</v>
      </c>
      <c r="E103" s="51">
        <v>6</v>
      </c>
      <c r="F103" s="156">
        <f t="shared" ref="F103:F111" si="19">D103*E103</f>
        <v>6000</v>
      </c>
      <c r="G103" s="51">
        <v>6</v>
      </c>
      <c r="H103" s="109">
        <f t="shared" ref="H103:H111" si="20">D103*G103</f>
        <v>6000</v>
      </c>
      <c r="I103" s="51">
        <f t="shared" ref="I103:I112" si="21">SUM(E103,G103)</f>
        <v>12</v>
      </c>
      <c r="J103" s="109">
        <f t="shared" ref="J103:J111" si="22">F103+H103</f>
        <v>12000</v>
      </c>
      <c r="K103" s="85"/>
    </row>
    <row r="104" spans="1:11" s="1" customFormat="1" x14ac:dyDescent="0.2">
      <c r="A104" s="37" t="s">
        <v>22</v>
      </c>
      <c r="B104" s="18"/>
      <c r="C104" s="18" t="s">
        <v>2</v>
      </c>
      <c r="D104" s="58">
        <v>200</v>
      </c>
      <c r="E104" s="51">
        <v>6</v>
      </c>
      <c r="F104" s="156">
        <f t="shared" si="19"/>
        <v>1200</v>
      </c>
      <c r="G104" s="51">
        <v>6</v>
      </c>
      <c r="H104" s="109">
        <f t="shared" si="20"/>
        <v>1200</v>
      </c>
      <c r="I104" s="51">
        <f t="shared" si="21"/>
        <v>12</v>
      </c>
      <c r="J104" s="109">
        <f t="shared" si="22"/>
        <v>2400</v>
      </c>
      <c r="K104" s="85"/>
    </row>
    <row r="105" spans="1:11" s="1" customFormat="1" x14ac:dyDescent="0.2">
      <c r="A105" s="37" t="s">
        <v>23</v>
      </c>
      <c r="B105" s="18"/>
      <c r="C105" s="18" t="s">
        <v>2</v>
      </c>
      <c r="D105" s="58">
        <v>300</v>
      </c>
      <c r="E105" s="51">
        <v>6</v>
      </c>
      <c r="F105" s="156">
        <f t="shared" si="19"/>
        <v>1800</v>
      </c>
      <c r="G105" s="51">
        <v>6</v>
      </c>
      <c r="H105" s="109">
        <f t="shared" si="20"/>
        <v>1800</v>
      </c>
      <c r="I105" s="51">
        <f t="shared" si="21"/>
        <v>12</v>
      </c>
      <c r="J105" s="109">
        <f t="shared" si="22"/>
        <v>3600</v>
      </c>
      <c r="K105" s="85"/>
    </row>
    <row r="106" spans="1:11" s="1" customFormat="1" x14ac:dyDescent="0.2">
      <c r="A106" s="37" t="s">
        <v>40</v>
      </c>
      <c r="B106" s="18"/>
      <c r="C106" s="18" t="s">
        <v>2</v>
      </c>
      <c r="D106" s="58">
        <v>500</v>
      </c>
      <c r="E106" s="51">
        <v>6</v>
      </c>
      <c r="F106" s="156">
        <f t="shared" si="19"/>
        <v>3000</v>
      </c>
      <c r="G106" s="51">
        <v>6</v>
      </c>
      <c r="H106" s="109">
        <f t="shared" si="20"/>
        <v>3000</v>
      </c>
      <c r="I106" s="51">
        <f t="shared" si="21"/>
        <v>12</v>
      </c>
      <c r="J106" s="109">
        <f t="shared" si="22"/>
        <v>6000</v>
      </c>
      <c r="K106" s="85"/>
    </row>
    <row r="107" spans="1:11" s="1" customFormat="1" x14ac:dyDescent="0.2">
      <c r="A107" s="37" t="s">
        <v>24</v>
      </c>
      <c r="B107" s="18"/>
      <c r="C107" s="18" t="s">
        <v>2</v>
      </c>
      <c r="D107" s="58">
        <v>250</v>
      </c>
      <c r="E107" s="51">
        <v>6</v>
      </c>
      <c r="F107" s="156">
        <f t="shared" si="19"/>
        <v>1500</v>
      </c>
      <c r="G107" s="51">
        <v>6</v>
      </c>
      <c r="H107" s="109">
        <f t="shared" si="20"/>
        <v>1500</v>
      </c>
      <c r="I107" s="51">
        <f t="shared" si="21"/>
        <v>12</v>
      </c>
      <c r="J107" s="109">
        <f t="shared" si="22"/>
        <v>3000</v>
      </c>
      <c r="K107" s="85"/>
    </row>
    <row r="108" spans="1:11" s="1" customFormat="1" x14ac:dyDescent="0.2">
      <c r="A108" s="37" t="s">
        <v>137</v>
      </c>
      <c r="B108" s="18">
        <v>2</v>
      </c>
      <c r="C108" s="18" t="s">
        <v>25</v>
      </c>
      <c r="D108" s="58">
        <v>2000</v>
      </c>
      <c r="E108" s="51">
        <v>1</v>
      </c>
      <c r="F108" s="156">
        <f t="shared" si="19"/>
        <v>2000</v>
      </c>
      <c r="G108" s="51">
        <v>1</v>
      </c>
      <c r="H108" s="109">
        <f t="shared" si="20"/>
        <v>2000</v>
      </c>
      <c r="I108" s="51">
        <f t="shared" si="21"/>
        <v>2</v>
      </c>
      <c r="J108" s="109">
        <f t="shared" si="22"/>
        <v>4000</v>
      </c>
      <c r="K108" s="85"/>
    </row>
    <row r="109" spans="1:11" s="1" customFormat="1" x14ac:dyDescent="0.2">
      <c r="A109" s="37" t="s">
        <v>26</v>
      </c>
      <c r="B109" s="18">
        <v>3</v>
      </c>
      <c r="C109" s="18" t="s">
        <v>16</v>
      </c>
      <c r="D109" s="40">
        <v>0.6</v>
      </c>
      <c r="E109" s="72">
        <v>1800</v>
      </c>
      <c r="F109" s="156">
        <f t="shared" si="19"/>
        <v>1080</v>
      </c>
      <c r="G109" s="72">
        <v>1800</v>
      </c>
      <c r="H109" s="109">
        <f t="shared" si="20"/>
        <v>1080</v>
      </c>
      <c r="I109" s="72">
        <f t="shared" si="21"/>
        <v>3600</v>
      </c>
      <c r="J109" s="109">
        <f t="shared" si="22"/>
        <v>2160</v>
      </c>
      <c r="K109" s="85"/>
    </row>
    <row r="110" spans="1:11" s="1" customFormat="1" x14ac:dyDescent="0.2">
      <c r="A110" s="37" t="s">
        <v>138</v>
      </c>
      <c r="B110" s="18">
        <v>2</v>
      </c>
      <c r="C110" s="18" t="s">
        <v>2</v>
      </c>
      <c r="D110" s="58">
        <v>200</v>
      </c>
      <c r="E110" s="51">
        <v>12</v>
      </c>
      <c r="F110" s="156">
        <f t="shared" si="19"/>
        <v>2400</v>
      </c>
      <c r="G110" s="51">
        <v>12</v>
      </c>
      <c r="H110" s="109">
        <f t="shared" si="20"/>
        <v>2400</v>
      </c>
      <c r="I110" s="51">
        <f t="shared" si="21"/>
        <v>24</v>
      </c>
      <c r="J110" s="109">
        <f t="shared" si="22"/>
        <v>4800</v>
      </c>
      <c r="K110" s="85"/>
    </row>
    <row r="111" spans="1:11" s="1" customFormat="1" x14ac:dyDescent="0.2">
      <c r="A111" s="37" t="s">
        <v>27</v>
      </c>
      <c r="B111" s="18">
        <v>2</v>
      </c>
      <c r="C111" s="18" t="s">
        <v>2</v>
      </c>
      <c r="D111" s="58">
        <v>300</v>
      </c>
      <c r="E111" s="51">
        <v>12</v>
      </c>
      <c r="F111" s="156">
        <f t="shared" si="19"/>
        <v>3600</v>
      </c>
      <c r="G111" s="51">
        <v>12</v>
      </c>
      <c r="H111" s="109">
        <f t="shared" si="20"/>
        <v>3600</v>
      </c>
      <c r="I111" s="51">
        <f t="shared" si="21"/>
        <v>24</v>
      </c>
      <c r="J111" s="109">
        <f t="shared" si="22"/>
        <v>7200</v>
      </c>
      <c r="K111" s="85"/>
    </row>
    <row r="112" spans="1:11" s="17" customFormat="1" ht="15.75" x14ac:dyDescent="0.25">
      <c r="A112" s="13" t="s">
        <v>67</v>
      </c>
      <c r="B112" s="3"/>
      <c r="C112" s="3"/>
      <c r="D112" s="56"/>
      <c r="E112" s="71"/>
      <c r="F112" s="155">
        <f>SUM(F103:F111)</f>
        <v>22580</v>
      </c>
      <c r="G112" s="47"/>
      <c r="H112" s="104">
        <f>SUM(H103:H111)</f>
        <v>22580</v>
      </c>
      <c r="I112" s="47">
        <f t="shared" si="21"/>
        <v>0</v>
      </c>
      <c r="J112" s="104">
        <f>SUM(J103:J111)</f>
        <v>45160</v>
      </c>
      <c r="K112" s="45"/>
    </row>
    <row r="113" spans="1:16" s="1" customFormat="1" x14ac:dyDescent="0.2">
      <c r="A113" s="13" t="s">
        <v>121</v>
      </c>
      <c r="B113" s="15"/>
      <c r="C113" s="15"/>
      <c r="D113" s="39"/>
      <c r="E113" s="49"/>
      <c r="F113" s="151"/>
      <c r="G113" s="49"/>
      <c r="H113" s="108"/>
      <c r="I113" s="49"/>
      <c r="J113" s="108"/>
      <c r="K113" s="85"/>
    </row>
    <row r="114" spans="1:16" s="1" customFormat="1" x14ac:dyDescent="0.2">
      <c r="A114" s="37" t="s">
        <v>14</v>
      </c>
      <c r="B114" s="18">
        <v>1</v>
      </c>
      <c r="C114" s="18" t="s">
        <v>11</v>
      </c>
      <c r="D114" s="58">
        <v>200</v>
      </c>
      <c r="E114" s="51">
        <v>30</v>
      </c>
      <c r="F114" s="156">
        <f>D114*E114</f>
        <v>6000</v>
      </c>
      <c r="G114" s="51">
        <v>30</v>
      </c>
      <c r="H114" s="109">
        <f>D114*G114</f>
        <v>6000</v>
      </c>
      <c r="I114" s="51">
        <f>SUM(E114,G114)</f>
        <v>60</v>
      </c>
      <c r="J114" s="109">
        <f>F114+H114</f>
        <v>12000</v>
      </c>
      <c r="K114" s="85"/>
    </row>
    <row r="115" spans="1:16" s="1" customFormat="1" x14ac:dyDescent="0.2">
      <c r="A115" s="37" t="s">
        <v>15</v>
      </c>
      <c r="B115" s="18"/>
      <c r="C115" s="18" t="s">
        <v>16</v>
      </c>
      <c r="D115" s="40">
        <v>0.6</v>
      </c>
      <c r="E115" s="72">
        <v>1000</v>
      </c>
      <c r="F115" s="156">
        <f>D115*E115</f>
        <v>600</v>
      </c>
      <c r="G115" s="72">
        <v>1000</v>
      </c>
      <c r="H115" s="109">
        <f>D115*G115</f>
        <v>600</v>
      </c>
      <c r="I115" s="72">
        <f>SUM(E115,G115)</f>
        <v>2000</v>
      </c>
      <c r="J115" s="109">
        <f>F115+H115</f>
        <v>1200</v>
      </c>
      <c r="K115" s="85"/>
    </row>
    <row r="116" spans="1:16" s="14" customFormat="1" x14ac:dyDescent="0.2">
      <c r="A116" s="37" t="s">
        <v>17</v>
      </c>
      <c r="B116" s="18"/>
      <c r="C116" s="18" t="s">
        <v>11</v>
      </c>
      <c r="D116" s="58">
        <v>25</v>
      </c>
      <c r="E116" s="51">
        <v>30</v>
      </c>
      <c r="F116" s="156">
        <f>D116*E116</f>
        <v>750</v>
      </c>
      <c r="G116" s="51">
        <v>30</v>
      </c>
      <c r="H116" s="109">
        <f>D116*G116</f>
        <v>750</v>
      </c>
      <c r="I116" s="51">
        <f>SUM(E116,G116)</f>
        <v>60</v>
      </c>
      <c r="J116" s="109">
        <f>F116+H116</f>
        <v>1500</v>
      </c>
      <c r="K116" s="88"/>
    </row>
    <row r="117" spans="1:16" s="20" customFormat="1" ht="18" x14ac:dyDescent="0.2">
      <c r="A117" s="13" t="s">
        <v>122</v>
      </c>
      <c r="B117" s="3"/>
      <c r="C117" s="3"/>
      <c r="D117" s="56"/>
      <c r="E117" s="71">
        <f>SUM(E114:E116)</f>
        <v>1060</v>
      </c>
      <c r="F117" s="155">
        <f>SUM(F114:F116)</f>
        <v>7350</v>
      </c>
      <c r="G117" s="47">
        <f>SUM(G114:G116)</f>
        <v>1060</v>
      </c>
      <c r="H117" s="104">
        <f>SUM(H114:H116)</f>
        <v>7350</v>
      </c>
      <c r="I117" s="47">
        <f>SUM(E117,G117)</f>
        <v>2120</v>
      </c>
      <c r="J117" s="104">
        <f>SUM(F117,H117)</f>
        <v>14700</v>
      </c>
      <c r="K117" s="91"/>
    </row>
    <row r="118" spans="1:16" s="20" customFormat="1" ht="18" x14ac:dyDescent="0.2">
      <c r="A118" s="13" t="s">
        <v>107</v>
      </c>
      <c r="B118" s="3"/>
      <c r="C118" s="3"/>
      <c r="D118" s="56"/>
      <c r="E118" s="71"/>
      <c r="F118" s="155"/>
      <c r="G118" s="47"/>
      <c r="H118" s="104"/>
      <c r="I118" s="47"/>
      <c r="J118" s="104"/>
      <c r="K118" s="91"/>
    </row>
    <row r="119" spans="1:16" s="20" customFormat="1" ht="18" x14ac:dyDescent="0.2">
      <c r="A119" s="37" t="s">
        <v>30</v>
      </c>
      <c r="B119" s="18">
        <v>2</v>
      </c>
      <c r="C119" s="18" t="s">
        <v>48</v>
      </c>
      <c r="D119" s="58">
        <v>100</v>
      </c>
      <c r="E119" s="51">
        <v>1</v>
      </c>
      <c r="F119" s="156">
        <f>D119*E119</f>
        <v>100</v>
      </c>
      <c r="G119" s="51">
        <v>1</v>
      </c>
      <c r="H119" s="109">
        <f>D119*G119</f>
        <v>100</v>
      </c>
      <c r="I119" s="51">
        <f t="shared" ref="I119:I124" si="23">SUM(E119,G119)</f>
        <v>2</v>
      </c>
      <c r="J119" s="109">
        <f>F119+H119</f>
        <v>200</v>
      </c>
      <c r="K119" s="91"/>
    </row>
    <row r="120" spans="1:16" s="20" customFormat="1" ht="18" x14ac:dyDescent="0.2">
      <c r="A120" s="37" t="s">
        <v>32</v>
      </c>
      <c r="B120" s="18">
        <v>2</v>
      </c>
      <c r="C120" s="18" t="s">
        <v>33</v>
      </c>
      <c r="D120" s="58">
        <v>50</v>
      </c>
      <c r="E120" s="51">
        <v>1</v>
      </c>
      <c r="F120" s="156">
        <f>D120*E120</f>
        <v>50</v>
      </c>
      <c r="G120" s="51">
        <v>1</v>
      </c>
      <c r="H120" s="109">
        <f>D120*G120</f>
        <v>50</v>
      </c>
      <c r="I120" s="51">
        <f t="shared" si="23"/>
        <v>2</v>
      </c>
      <c r="J120" s="109">
        <f>F120+H120</f>
        <v>100</v>
      </c>
      <c r="K120" s="91"/>
    </row>
    <row r="121" spans="1:16" s="20" customFormat="1" ht="18" x14ac:dyDescent="0.2">
      <c r="A121" s="37" t="s">
        <v>34</v>
      </c>
      <c r="B121" s="18"/>
      <c r="C121" s="18" t="s">
        <v>41</v>
      </c>
      <c r="D121" s="40">
        <v>0.5</v>
      </c>
      <c r="E121" s="51">
        <v>50</v>
      </c>
      <c r="F121" s="156">
        <f>D121*E121</f>
        <v>25</v>
      </c>
      <c r="G121" s="51">
        <v>50</v>
      </c>
      <c r="H121" s="109">
        <f>D121*G121</f>
        <v>25</v>
      </c>
      <c r="I121" s="51">
        <f t="shared" si="23"/>
        <v>100</v>
      </c>
      <c r="J121" s="109">
        <f>F121+H121</f>
        <v>50</v>
      </c>
      <c r="K121" s="91"/>
    </row>
    <row r="122" spans="1:16" s="20" customFormat="1" ht="18" x14ac:dyDescent="0.2">
      <c r="A122" s="37" t="s">
        <v>35</v>
      </c>
      <c r="B122" s="18"/>
      <c r="C122" s="18" t="s">
        <v>31</v>
      </c>
      <c r="D122" s="58">
        <v>100</v>
      </c>
      <c r="E122" s="51">
        <v>0.5</v>
      </c>
      <c r="F122" s="156">
        <f>D122*E122</f>
        <v>50</v>
      </c>
      <c r="G122" s="51">
        <v>0.5</v>
      </c>
      <c r="H122" s="109">
        <f>D122*G122</f>
        <v>50</v>
      </c>
      <c r="I122" s="51">
        <f t="shared" si="23"/>
        <v>1</v>
      </c>
      <c r="J122" s="109">
        <f>F122+H122</f>
        <v>100</v>
      </c>
      <c r="K122" s="91"/>
    </row>
    <row r="123" spans="1:16" s="20" customFormat="1" ht="18" x14ac:dyDescent="0.2">
      <c r="A123" s="37" t="s">
        <v>42</v>
      </c>
      <c r="B123" s="18"/>
      <c r="C123" s="18" t="s">
        <v>41</v>
      </c>
      <c r="D123" s="40"/>
      <c r="E123" s="51">
        <v>10</v>
      </c>
      <c r="F123" s="156">
        <f>D123*E123</f>
        <v>0</v>
      </c>
      <c r="G123" s="51">
        <v>10</v>
      </c>
      <c r="H123" s="109">
        <f>D123*G123</f>
        <v>0</v>
      </c>
      <c r="I123" s="51">
        <f t="shared" si="23"/>
        <v>20</v>
      </c>
      <c r="J123" s="109">
        <f>F123+H123</f>
        <v>0</v>
      </c>
      <c r="K123" s="91"/>
    </row>
    <row r="124" spans="1:16" s="20" customFormat="1" ht="18" x14ac:dyDescent="0.2">
      <c r="A124" s="13" t="s">
        <v>113</v>
      </c>
      <c r="B124" s="3"/>
      <c r="C124" s="3"/>
      <c r="D124" s="56"/>
      <c r="E124" s="71"/>
      <c r="F124" s="155">
        <f>SUM(F119:F123)</f>
        <v>225</v>
      </c>
      <c r="G124" s="47">
        <f>SUM(G119:G123)</f>
        <v>62.5</v>
      </c>
      <c r="H124" s="104">
        <f>SUM(H119:H123)</f>
        <v>225</v>
      </c>
      <c r="I124" s="47">
        <f t="shared" si="23"/>
        <v>62.5</v>
      </c>
      <c r="J124" s="104">
        <f>SUM(I124)</f>
        <v>62.5</v>
      </c>
      <c r="K124" s="91"/>
    </row>
    <row r="125" spans="1:16" s="34" customFormat="1" ht="15.75" x14ac:dyDescent="0.25">
      <c r="A125" s="30" t="s">
        <v>53</v>
      </c>
      <c r="B125" s="31"/>
      <c r="C125" s="31"/>
      <c r="D125" s="59"/>
      <c r="E125" s="110">
        <f t="shared" ref="E125:I125" si="24">E112+E117+E124</f>
        <v>1060</v>
      </c>
      <c r="F125" s="157">
        <f t="shared" si="24"/>
        <v>30155</v>
      </c>
      <c r="G125" s="170">
        <f t="shared" si="24"/>
        <v>1122.5</v>
      </c>
      <c r="H125" s="110">
        <f t="shared" si="24"/>
        <v>30155</v>
      </c>
      <c r="I125" s="110">
        <f t="shared" si="24"/>
        <v>2182.5</v>
      </c>
      <c r="J125" s="110">
        <f>SUM(F125,H125)</f>
        <v>60310</v>
      </c>
      <c r="K125" s="45"/>
      <c r="L125" s="16"/>
      <c r="M125" s="16"/>
      <c r="N125" s="16"/>
      <c r="O125" s="16"/>
      <c r="P125" s="16"/>
    </row>
    <row r="126" spans="1:16" s="20" customFormat="1" ht="18" x14ac:dyDescent="0.2">
      <c r="A126" s="99" t="s">
        <v>139</v>
      </c>
      <c r="B126" s="99"/>
      <c r="C126" s="99"/>
      <c r="D126" s="99"/>
      <c r="E126" s="99"/>
      <c r="F126" s="148"/>
      <c r="G126" s="169"/>
      <c r="H126" s="99"/>
      <c r="I126" s="99"/>
      <c r="J126" s="99"/>
      <c r="K126" s="91"/>
    </row>
    <row r="127" spans="1:16" s="20" customFormat="1" ht="18" x14ac:dyDescent="0.2">
      <c r="A127" s="30" t="s">
        <v>81</v>
      </c>
      <c r="B127" s="31"/>
      <c r="C127" s="31"/>
      <c r="D127" s="59"/>
      <c r="E127" s="70"/>
      <c r="F127" s="157"/>
      <c r="G127" s="70"/>
      <c r="H127" s="110"/>
      <c r="I127" s="70"/>
      <c r="J127" s="110"/>
      <c r="K127" s="91"/>
    </row>
    <row r="128" spans="1:16" s="33" customFormat="1" ht="18" customHeight="1" x14ac:dyDescent="0.25">
      <c r="A128" s="129" t="s">
        <v>56</v>
      </c>
      <c r="B128" s="125"/>
      <c r="C128" s="125"/>
      <c r="D128" s="126"/>
      <c r="E128" s="127"/>
      <c r="F128" s="160">
        <f>F29+F34+F47+F50+F76+F83+F87+F97+F101+F125+F127</f>
        <v>924070</v>
      </c>
      <c r="G128" s="127"/>
      <c r="H128" s="128">
        <f>H29+H34+H47+H50+H76+H83+H87+H97+H101+H125+H127</f>
        <v>2295540</v>
      </c>
      <c r="I128" s="127"/>
      <c r="J128" s="128">
        <f>SUM(F128,H128)</f>
        <v>3219610</v>
      </c>
      <c r="K128" s="89"/>
    </row>
    <row r="129" spans="1:155" s="33" customFormat="1" ht="15" customHeight="1" x14ac:dyDescent="0.25">
      <c r="A129" s="13"/>
      <c r="B129" s="32"/>
      <c r="C129" s="32"/>
      <c r="D129" s="63"/>
      <c r="E129" s="74"/>
      <c r="F129" s="161"/>
      <c r="G129" s="74"/>
      <c r="H129" s="112"/>
      <c r="I129" s="74"/>
      <c r="J129" s="112"/>
      <c r="K129" s="89"/>
    </row>
    <row r="130" spans="1:155" s="34" customFormat="1" ht="18" customHeight="1" x14ac:dyDescent="0.25">
      <c r="A130" s="99" t="s">
        <v>72</v>
      </c>
      <c r="B130" s="28"/>
      <c r="C130" s="28"/>
      <c r="D130" s="41"/>
      <c r="E130" s="50"/>
      <c r="F130" s="158"/>
      <c r="G130" s="50"/>
      <c r="H130" s="111"/>
      <c r="I130" s="50"/>
      <c r="J130" s="111"/>
      <c r="K130" s="45"/>
    </row>
    <row r="131" spans="1:155" s="34" customFormat="1" ht="18" customHeight="1" x14ac:dyDescent="0.25">
      <c r="A131" s="119" t="s">
        <v>78</v>
      </c>
      <c r="B131" s="120"/>
      <c r="C131" s="119" t="s">
        <v>65</v>
      </c>
      <c r="D131" s="121"/>
      <c r="E131" s="122"/>
      <c r="F131" s="162">
        <f>F128*0.13</f>
        <v>120129.1</v>
      </c>
      <c r="G131" s="122"/>
      <c r="H131" s="123">
        <f>H128*0.13</f>
        <v>298420.2</v>
      </c>
      <c r="I131" s="122"/>
      <c r="J131" s="123">
        <f>J128*0.13</f>
        <v>418549.3</v>
      </c>
      <c r="K131" s="45"/>
    </row>
    <row r="132" spans="1:155" s="34" customFormat="1" ht="18" customHeight="1" x14ac:dyDescent="0.25">
      <c r="A132" s="37"/>
      <c r="B132" s="16"/>
      <c r="C132" s="16"/>
      <c r="D132" s="42"/>
      <c r="E132" s="52"/>
      <c r="F132" s="163"/>
      <c r="G132" s="52"/>
      <c r="H132" s="113"/>
      <c r="I132" s="52"/>
      <c r="J132" s="113"/>
      <c r="K132" s="45"/>
    </row>
    <row r="133" spans="1:155" s="23" customFormat="1" ht="18" x14ac:dyDescent="0.2">
      <c r="A133" s="100" t="s">
        <v>87</v>
      </c>
      <c r="B133" s="101"/>
      <c r="C133" s="101"/>
      <c r="D133" s="102"/>
      <c r="E133" s="103" t="s">
        <v>66</v>
      </c>
      <c r="F133" s="164">
        <f>SUM(F131,F128)</f>
        <v>1044199.1</v>
      </c>
      <c r="G133" s="103" t="s">
        <v>66</v>
      </c>
      <c r="H133" s="114">
        <f>SUM(H131,H128)</f>
        <v>2593960.2000000002</v>
      </c>
      <c r="I133" s="103" t="s">
        <v>66</v>
      </c>
      <c r="J133" s="114">
        <f>SUM(F133,H133)</f>
        <v>3638159.3000000003</v>
      </c>
      <c r="K133" s="90"/>
      <c r="L133" s="22"/>
    </row>
    <row r="134" spans="1:155" s="20" customFormat="1" ht="18" x14ac:dyDescent="0.2">
      <c r="A134" s="13" t="s">
        <v>79</v>
      </c>
      <c r="B134" s="19"/>
      <c r="C134" s="19"/>
      <c r="D134" s="64"/>
      <c r="E134" s="75"/>
      <c r="F134" s="165"/>
      <c r="G134" s="75"/>
      <c r="H134" s="115"/>
      <c r="I134" s="75" t="s">
        <v>66</v>
      </c>
      <c r="J134" s="115">
        <f>SUM(F134,H134)</f>
        <v>0</v>
      </c>
      <c r="K134" s="91"/>
    </row>
    <row r="135" spans="1:155" s="20" customFormat="1" ht="18" x14ac:dyDescent="0.2">
      <c r="A135" s="13" t="s">
        <v>80</v>
      </c>
      <c r="B135" s="19"/>
      <c r="C135" s="19"/>
      <c r="D135" s="64"/>
      <c r="E135" s="75"/>
      <c r="F135" s="165"/>
      <c r="G135" s="75"/>
      <c r="H135" s="115"/>
      <c r="I135" s="75"/>
      <c r="J135" s="115"/>
      <c r="K135" s="91"/>
    </row>
    <row r="136" spans="1:155" s="23" customFormat="1" ht="18" x14ac:dyDescent="0.2">
      <c r="A136" s="96" t="s">
        <v>37</v>
      </c>
      <c r="B136" s="93"/>
      <c r="C136" s="93"/>
      <c r="D136" s="94"/>
      <c r="E136" s="95">
        <f>SUM(E134:E135)</f>
        <v>0</v>
      </c>
      <c r="F136" s="166">
        <f>SUM(F133:F135)</f>
        <v>1044199.1</v>
      </c>
      <c r="G136" s="95">
        <f>SUM(G134:G135)</f>
        <v>0</v>
      </c>
      <c r="H136" s="116">
        <f>SUM(H133:H135)</f>
        <v>2593960.2000000002</v>
      </c>
      <c r="I136" s="95">
        <f>SUM(E136,G136)</f>
        <v>0</v>
      </c>
      <c r="J136" s="116">
        <f>SUM(F136,H136)</f>
        <v>3638159.3000000003</v>
      </c>
      <c r="K136" s="90"/>
    </row>
    <row r="137" spans="1:155" s="1" customFormat="1" ht="15" x14ac:dyDescent="0.2">
      <c r="A137" s="24"/>
      <c r="B137" s="25"/>
      <c r="C137" s="25"/>
      <c r="D137" s="65"/>
      <c r="E137" s="76"/>
      <c r="F137" s="167"/>
      <c r="G137" s="78"/>
      <c r="H137" s="117"/>
      <c r="I137" s="78"/>
      <c r="J137" s="117"/>
      <c r="K137" s="92"/>
    </row>
    <row r="138" spans="1:155" s="1" customFormat="1" x14ac:dyDescent="0.2">
      <c r="A138" s="26"/>
      <c r="B138" s="2"/>
      <c r="C138" s="2"/>
      <c r="D138" s="43"/>
      <c r="E138" s="53"/>
      <c r="F138" s="168"/>
      <c r="G138" s="53"/>
      <c r="H138" s="118"/>
      <c r="I138" s="53"/>
      <c r="J138" s="118"/>
      <c r="K138" s="46"/>
    </row>
    <row r="139" spans="1:155" x14ac:dyDescent="0.2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</row>
    <row r="140" spans="1:155" x14ac:dyDescent="0.2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</row>
    <row r="141" spans="1:155" x14ac:dyDescent="0.2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</row>
    <row r="142" spans="1:155" x14ac:dyDescent="0.2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</row>
    <row r="143" spans="1:155" x14ac:dyDescent="0.2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</row>
    <row r="144" spans="1:155" x14ac:dyDescent="0.2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</row>
    <row r="145" spans="12:155" x14ac:dyDescent="0.2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</row>
    <row r="146" spans="12:155" ht="12.75" customHeight="1" x14ac:dyDescent="0.2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</row>
    <row r="147" spans="12:155" ht="12.75" customHeight="1" x14ac:dyDescent="0.2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</row>
    <row r="148" spans="12:155" ht="12.75" customHeight="1" x14ac:dyDescent="0.2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</row>
    <row r="149" spans="12:155" ht="12.75" customHeight="1" x14ac:dyDescent="0.2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</row>
    <row r="150" spans="12:155" ht="12.75" customHeight="1" x14ac:dyDescent="0.2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</row>
    <row r="151" spans="12:155" ht="12.75" customHeight="1" x14ac:dyDescent="0.2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</row>
    <row r="152" spans="12:155" ht="12.75" customHeight="1" x14ac:dyDescent="0.2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</row>
    <row r="153" spans="12:155" ht="12.75" customHeight="1" x14ac:dyDescent="0.2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</row>
    <row r="154" spans="12:155" ht="12.75" customHeight="1" x14ac:dyDescent="0.2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</row>
    <row r="155" spans="12:155" ht="12.75" customHeight="1" x14ac:dyDescent="0.2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</row>
    <row r="156" spans="12:155" ht="12.75" customHeight="1" x14ac:dyDescent="0.2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</row>
    <row r="157" spans="12:155" ht="12.75" customHeight="1" x14ac:dyDescent="0.2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</row>
    <row r="158" spans="12:155" ht="12.75" customHeight="1" x14ac:dyDescent="0.2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</row>
    <row r="159" spans="12:155" x14ac:dyDescent="0.2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</row>
    <row r="160" spans="12:155" x14ac:dyDescent="0.2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</row>
    <row r="161" spans="12:155" x14ac:dyDescent="0.2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</row>
    <row r="162" spans="12:155" x14ac:dyDescent="0.2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</row>
    <row r="163" spans="12:155" x14ac:dyDescent="0.2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</row>
    <row r="164" spans="12:155" x14ac:dyDescent="0.2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</row>
    <row r="165" spans="12:155" x14ac:dyDescent="0.2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</row>
    <row r="166" spans="12:155" x14ac:dyDescent="0.2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</row>
    <row r="167" spans="12:155" x14ac:dyDescent="0.2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</row>
    <row r="168" spans="12:155" x14ac:dyDescent="0.2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</row>
    <row r="169" spans="12:155" x14ac:dyDescent="0.2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</row>
    <row r="170" spans="12:155" x14ac:dyDescent="0.2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</row>
    <row r="171" spans="12:155" x14ac:dyDescent="0.2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</row>
    <row r="172" spans="12:155" x14ac:dyDescent="0.2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</row>
    <row r="173" spans="12:155" x14ac:dyDescent="0.2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</row>
    <row r="174" spans="12:155" x14ac:dyDescent="0.2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</row>
    <row r="175" spans="12:155" x14ac:dyDescent="0.2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</row>
    <row r="176" spans="12:155" x14ac:dyDescent="0.2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</row>
    <row r="177" spans="12:155" x14ac:dyDescent="0.2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</row>
    <row r="178" spans="12:155" x14ac:dyDescent="0.2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</row>
    <row r="179" spans="12:155" x14ac:dyDescent="0.2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</row>
    <row r="180" spans="12:155" x14ac:dyDescent="0.2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</row>
    <row r="181" spans="12:155" x14ac:dyDescent="0.2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</row>
    <row r="182" spans="12:155" x14ac:dyDescent="0.2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</row>
    <row r="183" spans="12:155" x14ac:dyDescent="0.2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</row>
    <row r="184" spans="12:155" x14ac:dyDescent="0.2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</row>
    <row r="185" spans="12:155" x14ac:dyDescent="0.2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</row>
    <row r="186" spans="12:155" x14ac:dyDescent="0.2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</row>
    <row r="187" spans="12:155" x14ac:dyDescent="0.2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</row>
    <row r="188" spans="12:155" x14ac:dyDescent="0.2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</row>
    <row r="189" spans="12:155" x14ac:dyDescent="0.2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</row>
    <row r="190" spans="12:155" x14ac:dyDescent="0.2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</row>
    <row r="191" spans="12:155" x14ac:dyDescent="0.2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</row>
    <row r="192" spans="12:155" x14ac:dyDescent="0.2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</row>
    <row r="193" spans="12:155" x14ac:dyDescent="0.2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</row>
    <row r="194" spans="12:155" x14ac:dyDescent="0.2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</row>
    <row r="195" spans="12:155" x14ac:dyDescent="0.2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</row>
    <row r="196" spans="12:155" x14ac:dyDescent="0.2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</row>
    <row r="197" spans="12:155" x14ac:dyDescent="0.2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</row>
    <row r="198" spans="12:155" x14ac:dyDescent="0.2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</row>
    <row r="199" spans="12:155" x14ac:dyDescent="0.2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</row>
    <row r="200" spans="12:155" x14ac:dyDescent="0.2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</row>
    <row r="201" spans="12:155" x14ac:dyDescent="0.2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</row>
    <row r="202" spans="12:155" x14ac:dyDescent="0.2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</row>
    <row r="203" spans="12:155" x14ac:dyDescent="0.2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</row>
    <row r="204" spans="12:155" x14ac:dyDescent="0.2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</row>
    <row r="205" spans="12:155" x14ac:dyDescent="0.2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</row>
    <row r="206" spans="12:155" x14ac:dyDescent="0.2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</row>
    <row r="207" spans="12:155" x14ac:dyDescent="0.2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</row>
    <row r="208" spans="12:155" x14ac:dyDescent="0.2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</row>
    <row r="209" spans="12:155" x14ac:dyDescent="0.2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</row>
    <row r="210" spans="12:155" x14ac:dyDescent="0.2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</row>
    <row r="211" spans="12:155" x14ac:dyDescent="0.2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</row>
    <row r="212" spans="12:155" x14ac:dyDescent="0.2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</row>
    <row r="213" spans="12:155" x14ac:dyDescent="0.2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</row>
    <row r="214" spans="12:155" x14ac:dyDescent="0.2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</row>
    <row r="215" spans="12:155" x14ac:dyDescent="0.2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</row>
    <row r="216" spans="12:155" x14ac:dyDescent="0.2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</row>
    <row r="217" spans="12:155" x14ac:dyDescent="0.2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</row>
    <row r="218" spans="12:155" x14ac:dyDescent="0.2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</row>
    <row r="219" spans="12:155" x14ac:dyDescent="0.2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</row>
    <row r="220" spans="12:155" x14ac:dyDescent="0.2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</row>
    <row r="221" spans="12:155" x14ac:dyDescent="0.2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</row>
    <row r="222" spans="12:155" x14ac:dyDescent="0.2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</row>
    <row r="223" spans="12:155" x14ac:dyDescent="0.2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</row>
    <row r="224" spans="12:155" x14ac:dyDescent="0.2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</row>
    <row r="225" spans="12:155" x14ac:dyDescent="0.2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</row>
    <row r="226" spans="12:155" x14ac:dyDescent="0.2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</row>
    <row r="227" spans="12:155" x14ac:dyDescent="0.2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</row>
    <row r="228" spans="12:155" x14ac:dyDescent="0.2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</row>
    <row r="229" spans="12:155" x14ac:dyDescent="0.2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</row>
    <row r="230" spans="12:155" x14ac:dyDescent="0.2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</row>
    <row r="231" spans="12:155" x14ac:dyDescent="0.2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</row>
    <row r="232" spans="12:155" x14ac:dyDescent="0.2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</row>
    <row r="233" spans="12:155" x14ac:dyDescent="0.2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</row>
    <row r="234" spans="12:155" x14ac:dyDescent="0.2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</row>
    <row r="235" spans="12:155" x14ac:dyDescent="0.2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</row>
    <row r="236" spans="12:155" x14ac:dyDescent="0.2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</row>
    <row r="237" spans="12:155" x14ac:dyDescent="0.2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</row>
    <row r="238" spans="12:155" x14ac:dyDescent="0.2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</row>
    <row r="239" spans="12:155" x14ac:dyDescent="0.2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</row>
    <row r="240" spans="12:155" x14ac:dyDescent="0.2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</row>
    <row r="241" spans="12:155" x14ac:dyDescent="0.2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</row>
    <row r="242" spans="12:155" x14ac:dyDescent="0.2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</row>
    <row r="243" spans="12:155" x14ac:dyDescent="0.2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</row>
    <row r="244" spans="12:155" x14ac:dyDescent="0.2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</row>
    <row r="245" spans="12:155" x14ac:dyDescent="0.2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</row>
    <row r="246" spans="12:155" x14ac:dyDescent="0.2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</row>
    <row r="247" spans="12:155" x14ac:dyDescent="0.2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</row>
    <row r="248" spans="12:155" x14ac:dyDescent="0.2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</row>
    <row r="249" spans="12:155" x14ac:dyDescent="0.2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</row>
    <row r="250" spans="12:155" x14ac:dyDescent="0.2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</row>
    <row r="251" spans="12:155" x14ac:dyDescent="0.2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</row>
    <row r="252" spans="12:155" x14ac:dyDescent="0.2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</row>
    <row r="253" spans="12:155" x14ac:dyDescent="0.2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</row>
    <row r="254" spans="12:155" x14ac:dyDescent="0.2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</row>
    <row r="255" spans="12:155" x14ac:dyDescent="0.2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</row>
    <row r="256" spans="12:155" x14ac:dyDescent="0.2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</row>
    <row r="257" spans="12:155" x14ac:dyDescent="0.2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</row>
    <row r="258" spans="12:155" x14ac:dyDescent="0.2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</row>
    <row r="259" spans="12:155" x14ac:dyDescent="0.2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</row>
    <row r="260" spans="12:155" x14ac:dyDescent="0.2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</row>
    <row r="261" spans="12:155" x14ac:dyDescent="0.2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</row>
    <row r="262" spans="12:155" x14ac:dyDescent="0.2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</row>
    <row r="263" spans="12:155" x14ac:dyDescent="0.2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</row>
    <row r="264" spans="12:155" x14ac:dyDescent="0.2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</row>
    <row r="265" spans="12:155" x14ac:dyDescent="0.2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</row>
    <row r="266" spans="12:155" x14ac:dyDescent="0.2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</row>
    <row r="267" spans="12:155" x14ac:dyDescent="0.2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</row>
    <row r="268" spans="12:155" x14ac:dyDescent="0.2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</row>
    <row r="269" spans="12:155" x14ac:dyDescent="0.2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</row>
    <row r="270" spans="12:155" x14ac:dyDescent="0.2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</row>
    <row r="271" spans="12:155" x14ac:dyDescent="0.2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</row>
    <row r="272" spans="12:155" x14ac:dyDescent="0.2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</row>
    <row r="273" spans="12:155" x14ac:dyDescent="0.2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</row>
    <row r="274" spans="12:155" x14ac:dyDescent="0.2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2:155" x14ac:dyDescent="0.2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2:155" x14ac:dyDescent="0.2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2:155" x14ac:dyDescent="0.2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2:155" x14ac:dyDescent="0.2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2:155" x14ac:dyDescent="0.2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2:155" x14ac:dyDescent="0.2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2:155" x14ac:dyDescent="0.2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2:155" x14ac:dyDescent="0.2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2:155" x14ac:dyDescent="0.2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2:155" x14ac:dyDescent="0.2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2:155" x14ac:dyDescent="0.2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2:155" x14ac:dyDescent="0.2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2:155" x14ac:dyDescent="0.2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2:155" x14ac:dyDescent="0.2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2:28" x14ac:dyDescent="0.2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2:28" x14ac:dyDescent="0.2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2:28" x14ac:dyDescent="0.2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2:28" x14ac:dyDescent="0.2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2:28" x14ac:dyDescent="0.2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2:28" x14ac:dyDescent="0.2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2:28" x14ac:dyDescent="0.2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2:28" x14ac:dyDescent="0.2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2:28" x14ac:dyDescent="0.2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2:28" x14ac:dyDescent="0.2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2:28" x14ac:dyDescent="0.2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2:28" x14ac:dyDescent="0.2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2:28" x14ac:dyDescent="0.2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2:28" x14ac:dyDescent="0.2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2:28" x14ac:dyDescent="0.2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2:28" x14ac:dyDescent="0.2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2:28" x14ac:dyDescent="0.2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2:28" x14ac:dyDescent="0.2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2:28" x14ac:dyDescent="0.2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2:28" x14ac:dyDescent="0.2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2:28" x14ac:dyDescent="0.2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2:28" x14ac:dyDescent="0.2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2:28" x14ac:dyDescent="0.2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2:28" x14ac:dyDescent="0.2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2:28" x14ac:dyDescent="0.2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2:28" x14ac:dyDescent="0.2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2:28" x14ac:dyDescent="0.2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2:28" x14ac:dyDescent="0.2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2:28" x14ac:dyDescent="0.2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2:28" x14ac:dyDescent="0.2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2:28" x14ac:dyDescent="0.2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2:28" x14ac:dyDescent="0.2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2:28" x14ac:dyDescent="0.2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2:28" x14ac:dyDescent="0.2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2:28" x14ac:dyDescent="0.2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2:28" x14ac:dyDescent="0.2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2:28" x14ac:dyDescent="0.2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2:28" x14ac:dyDescent="0.2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2:28" x14ac:dyDescent="0.2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2:28" x14ac:dyDescent="0.2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2:28" x14ac:dyDescent="0.2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2:28" x14ac:dyDescent="0.2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2:28" x14ac:dyDescent="0.2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2:28" x14ac:dyDescent="0.2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2:28" x14ac:dyDescent="0.2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2:28" x14ac:dyDescent="0.2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2:28" x14ac:dyDescent="0.2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2:28" x14ac:dyDescent="0.2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2:28" x14ac:dyDescent="0.2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2:28" x14ac:dyDescent="0.2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2:28" x14ac:dyDescent="0.2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2:28" x14ac:dyDescent="0.2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2:28" x14ac:dyDescent="0.2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2:28" x14ac:dyDescent="0.2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2:28" x14ac:dyDescent="0.2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2:28" x14ac:dyDescent="0.2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2:28" x14ac:dyDescent="0.2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2:28" x14ac:dyDescent="0.2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2:28" x14ac:dyDescent="0.2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2:28" x14ac:dyDescent="0.2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2:28" x14ac:dyDescent="0.2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2:28" x14ac:dyDescent="0.2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2:28" x14ac:dyDescent="0.2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2:28" x14ac:dyDescent="0.2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2:28" x14ac:dyDescent="0.2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2:28" x14ac:dyDescent="0.2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2:28" x14ac:dyDescent="0.2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2:28" x14ac:dyDescent="0.2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2:28" x14ac:dyDescent="0.2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2:28" x14ac:dyDescent="0.2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2:28" x14ac:dyDescent="0.2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2:28" x14ac:dyDescent="0.2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2:28" x14ac:dyDescent="0.2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2:28" x14ac:dyDescent="0.2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2:28" x14ac:dyDescent="0.2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2:28" x14ac:dyDescent="0.2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2:28" x14ac:dyDescent="0.2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2:28" x14ac:dyDescent="0.2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2:28" x14ac:dyDescent="0.2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2:28" x14ac:dyDescent="0.2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2:28" x14ac:dyDescent="0.2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2:28" x14ac:dyDescent="0.2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2:28" x14ac:dyDescent="0.2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2:28" x14ac:dyDescent="0.2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2:28" x14ac:dyDescent="0.2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2:28" x14ac:dyDescent="0.2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2:28" x14ac:dyDescent="0.2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2:28" x14ac:dyDescent="0.2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2:28" x14ac:dyDescent="0.2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2:28" x14ac:dyDescent="0.2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2:28" x14ac:dyDescent="0.2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2:28" x14ac:dyDescent="0.2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2:28" x14ac:dyDescent="0.2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2:28" x14ac:dyDescent="0.2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2:28" x14ac:dyDescent="0.2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2:28" x14ac:dyDescent="0.2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2:28" x14ac:dyDescent="0.2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2:28" x14ac:dyDescent="0.2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2:28" x14ac:dyDescent="0.2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2:28" x14ac:dyDescent="0.2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2:28" x14ac:dyDescent="0.2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2:28" x14ac:dyDescent="0.2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2:28" x14ac:dyDescent="0.2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2:28" x14ac:dyDescent="0.2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2:28" x14ac:dyDescent="0.2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2:28" x14ac:dyDescent="0.2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2:28" x14ac:dyDescent="0.2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2:28" x14ac:dyDescent="0.2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2:28" x14ac:dyDescent="0.2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2:28" x14ac:dyDescent="0.2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2:28" x14ac:dyDescent="0.2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2:28" x14ac:dyDescent="0.2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2:28" x14ac:dyDescent="0.2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2:28" x14ac:dyDescent="0.2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2:28" x14ac:dyDescent="0.2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2:28" x14ac:dyDescent="0.2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2:28" x14ac:dyDescent="0.2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2:28" x14ac:dyDescent="0.2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2:28" x14ac:dyDescent="0.2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2:28" x14ac:dyDescent="0.2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2:28" x14ac:dyDescent="0.2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2:28" x14ac:dyDescent="0.2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2:28" x14ac:dyDescent="0.2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</sheetData>
  <mergeCells count="10">
    <mergeCell ref="I6:J6"/>
    <mergeCell ref="A1:J1"/>
    <mergeCell ref="G3:H3"/>
    <mergeCell ref="G2:H2"/>
    <mergeCell ref="I2:J2"/>
    <mergeCell ref="I3:J3"/>
    <mergeCell ref="B2:D2"/>
    <mergeCell ref="B3:D3"/>
    <mergeCell ref="B4:D4"/>
    <mergeCell ref="I5:J5"/>
  </mergeCells>
  <phoneticPr fontId="5" type="noConversion"/>
  <printOptions gridLines="1"/>
  <pageMargins left="0.25" right="0.25" top="0.5" bottom="0.5" header="0.25" footer="0.25"/>
  <pageSetup scale="63" fitToHeight="15" orientation="landscape" r:id="rId1"/>
  <headerFooter alignWithMargins="0"/>
  <rowBreaks count="2" manualBreakCount="2">
    <brk id="57" max="10" man="1"/>
    <brk id="10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Sample Budget</vt:lpstr>
      <vt:lpstr>Sheet2</vt:lpstr>
      <vt:lpstr>Sheet3</vt:lpstr>
      <vt:lpstr>'Sample Budget'!Print_Area</vt:lpstr>
      <vt:lpstr>'Sample Budget'!Print_Titles</vt:lpstr>
    </vt:vector>
  </TitlesOfParts>
  <Company>OFDA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cjohnson</dc:creator>
  <cp:lastModifiedBy>Keegan, Michael (DCHA/FFP)</cp:lastModifiedBy>
  <cp:lastPrinted>2015-10-05T20:38:15Z</cp:lastPrinted>
  <dcterms:created xsi:type="dcterms:W3CDTF">2006-12-01T17:15:06Z</dcterms:created>
  <dcterms:modified xsi:type="dcterms:W3CDTF">2015-10-06T15:36:37Z</dcterms:modified>
</cp:coreProperties>
</file>